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45" activeTab="0"/>
  </bookViews>
  <sheets>
    <sheet name="佛山市高明区2019年国有资本经营预算调整情况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<sst xmlns="http://schemas.openxmlformats.org/spreadsheetml/2006/main" count="49" uniqueCount="43">
  <si>
    <t>佛山市高明区2019年国有资本经营预算调整情况表</t>
  </si>
  <si>
    <t>单位：万元</t>
  </si>
  <si>
    <t>收入预算科目</t>
  </si>
  <si>
    <t>2018年实绩</t>
  </si>
  <si>
    <t>2019年预算数</t>
  </si>
  <si>
    <t>预计超（短）收</t>
  </si>
  <si>
    <t>预算调整数</t>
  </si>
  <si>
    <t>完成年初预算（％）</t>
  </si>
  <si>
    <t>比上年实绩增长（%）</t>
  </si>
  <si>
    <t>支出预算科目</t>
  </si>
  <si>
    <t>预计超（短）支</t>
  </si>
  <si>
    <t>一、国有资本经营预算收入</t>
  </si>
  <si>
    <t>一、国有资本经营预算支出</t>
  </si>
  <si>
    <t xml:space="preserve">   1、利润收入</t>
  </si>
  <si>
    <t>1、解决历史遗留问题及改革成本支出</t>
  </si>
  <si>
    <t>　　烟草企业利润收入</t>
  </si>
  <si>
    <t xml:space="preserve">   其他解决历史遗留问题及改革成本支出</t>
  </si>
  <si>
    <t>　　电力企业利润收入</t>
  </si>
  <si>
    <t>　　投资服务企业利润收入</t>
  </si>
  <si>
    <t>2、国有企业资本金注入</t>
  </si>
  <si>
    <t>　　贸易企业利润收入</t>
  </si>
  <si>
    <t>　　农林牧渔企业利润收入</t>
  </si>
  <si>
    <t>3、国有企业政策性补贴</t>
  </si>
  <si>
    <t>　　机关社团所属企业利润收入</t>
  </si>
  <si>
    <t>　　其他国有资本经营预算企业利润收入</t>
  </si>
  <si>
    <t>4、金融国有资本经营预算支出</t>
  </si>
  <si>
    <t xml:space="preserve">    2、股利、股息收入</t>
  </si>
  <si>
    <t>5、其他国有资本经营预算支出</t>
  </si>
  <si>
    <t>　　国有控股公司股利、股息收入</t>
  </si>
  <si>
    <t xml:space="preserve">   其他国有资本经营预算支出</t>
  </si>
  <si>
    <t>　　国有参股公司股利、股息收入</t>
  </si>
  <si>
    <t xml:space="preserve">    其他国有资本经营预算企业股利、股息收入</t>
  </si>
  <si>
    <t xml:space="preserve">    3、产权转让收入</t>
  </si>
  <si>
    <t xml:space="preserve">    国有股权、股份转让收入</t>
  </si>
  <si>
    <t xml:space="preserve">    国有独资企业产权转让收入</t>
  </si>
  <si>
    <t xml:space="preserve">    金融企业产权转让收入</t>
  </si>
  <si>
    <t xml:space="preserve">    其他国有资本经营预算企业产权转让收入</t>
  </si>
  <si>
    <t xml:space="preserve">    4、清算收入</t>
  </si>
  <si>
    <t xml:space="preserve">    5、其他国有资本经营预算收入</t>
  </si>
  <si>
    <t>二、上年结余</t>
  </si>
  <si>
    <t>二、年终结余</t>
  </si>
  <si>
    <t>合    计</t>
  </si>
  <si>
    <t>附件3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</si>
</sst>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.00_ "/>
    <numFmt numFmtId="179" formatCode="0.00_ "/>
  </numFmts>
  <fonts count="25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b/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1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0" fillId="13" borderId="5" applyNumberFormat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9" borderId="0" applyNumberFormat="0" applyBorder="0" applyAlignment="0" applyProtection="0"/>
    <xf numFmtId="0" fontId="17" fillId="4" borderId="7" applyNumberFormat="0" applyAlignment="0" applyProtection="0"/>
    <xf numFmtId="0" fontId="15" fillId="7" borderId="4" applyNumberFormat="0" applyAlignment="0" applyProtection="0"/>
    <xf numFmtId="0" fontId="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/>
    </xf>
    <xf numFmtId="176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179" fontId="4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179" fontId="1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" sqref="B3"/>
    </sheetView>
  </sheetViews>
  <sheetFormatPr defaultColWidth="9.00390625" defaultRowHeight="14.25"/>
  <cols>
    <col min="1" max="1" width="25.375" style="0" customWidth="1"/>
    <col min="2" max="2" width="9.375" style="0" customWidth="1"/>
    <col min="3" max="3" width="8.375" style="0" customWidth="1"/>
    <col min="4" max="4" width="9.50390625" style="2" customWidth="1"/>
    <col min="5" max="5" width="9.50390625" style="3" customWidth="1"/>
    <col min="6" max="6" width="9.875" style="3" customWidth="1"/>
    <col min="7" max="7" width="11.00390625" style="3" customWidth="1"/>
    <col min="8" max="8" width="24.875" style="3" customWidth="1"/>
    <col min="9" max="9" width="9.75390625" style="3" customWidth="1"/>
    <col min="10" max="10" width="8.75390625" style="3" customWidth="1"/>
    <col min="11" max="11" width="9.125" style="4" customWidth="1"/>
    <col min="12" max="12" width="10.375" style="3" customWidth="1"/>
    <col min="13" max="13" width="10.125" style="0" customWidth="1"/>
    <col min="14" max="14" width="9.50390625" style="0" customWidth="1"/>
  </cols>
  <sheetData>
    <row r="1" spans="1:14" ht="21" customHeight="1">
      <c r="A1" s="5" t="s">
        <v>42</v>
      </c>
      <c r="B1" s="6"/>
      <c r="C1" s="6"/>
      <c r="D1" s="6"/>
      <c r="E1" s="4"/>
      <c r="F1" s="4"/>
      <c r="G1" s="4"/>
      <c r="H1" s="4"/>
      <c r="I1" s="4"/>
      <c r="J1" s="4"/>
      <c r="L1" s="4"/>
      <c r="M1" s="4"/>
      <c r="N1" s="4"/>
    </row>
    <row r="2" spans="1:14" ht="30.7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30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20"/>
      <c r="L3" s="20"/>
      <c r="M3" s="20"/>
      <c r="N3" s="20" t="s">
        <v>1</v>
      </c>
    </row>
    <row r="4" spans="1:14" s="1" customFormat="1" ht="42" customHeight="1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7" t="s">
        <v>9</v>
      </c>
      <c r="I4" s="8" t="s">
        <v>3</v>
      </c>
      <c r="J4" s="8" t="s">
        <v>4</v>
      </c>
      <c r="K4" s="8" t="s">
        <v>10</v>
      </c>
      <c r="L4" s="8" t="s">
        <v>6</v>
      </c>
      <c r="M4" s="8" t="s">
        <v>7</v>
      </c>
      <c r="N4" s="8" t="s">
        <v>8</v>
      </c>
    </row>
    <row r="5" spans="1:14" ht="27" customHeight="1">
      <c r="A5" s="9" t="s">
        <v>11</v>
      </c>
      <c r="B5" s="10">
        <f>SUM(B6+B14+B18+B23+B24)</f>
        <v>3092</v>
      </c>
      <c r="C5" s="10">
        <f>SUM(C6+C14+C18+C23+C24)</f>
        <v>1236</v>
      </c>
      <c r="D5" s="10">
        <v>122</v>
      </c>
      <c r="E5" s="10">
        <f>SUM(E6+E14+E18+E23+E24)</f>
        <v>1358</v>
      </c>
      <c r="F5" s="11">
        <f>(E5/C5)*100</f>
        <v>109.8705501618123</v>
      </c>
      <c r="G5" s="12">
        <f>SUM((E5/B5)-1)*100</f>
        <v>-56.08020698576972</v>
      </c>
      <c r="H5" s="7" t="s">
        <v>12</v>
      </c>
      <c r="I5" s="10">
        <f>SUM(I6+I9+I11+I13+I14)</f>
        <v>1002</v>
      </c>
      <c r="J5" s="10">
        <f>SUM(J6+J9+J11+J13+J14)</f>
        <v>918</v>
      </c>
      <c r="K5" s="10">
        <v>-254</v>
      </c>
      <c r="L5" s="10">
        <f>SUM(L6+L9+L11+L13+L14)</f>
        <v>664</v>
      </c>
      <c r="M5" s="21">
        <f>(L5/J5)*100</f>
        <v>72.33115468409585</v>
      </c>
      <c r="N5" s="12">
        <f>SUM((L5/I5)-1)*100</f>
        <v>-33.73253493013972</v>
      </c>
    </row>
    <row r="6" spans="1:14" ht="33.75" customHeight="1">
      <c r="A6" s="13" t="s">
        <v>13</v>
      </c>
      <c r="B6" s="14">
        <v>541</v>
      </c>
      <c r="C6" s="14">
        <v>256</v>
      </c>
      <c r="D6" s="14">
        <v>126</v>
      </c>
      <c r="E6" s="14">
        <v>382</v>
      </c>
      <c r="F6" s="15">
        <f>(E6/C6)*100</f>
        <v>149.21875</v>
      </c>
      <c r="G6" s="16">
        <f>SUM((E6/B6)-1)*100</f>
        <v>-29.390018484288348</v>
      </c>
      <c r="H6" s="17" t="s">
        <v>14</v>
      </c>
      <c r="I6" s="14"/>
      <c r="J6" s="14">
        <v>300</v>
      </c>
      <c r="K6" s="22">
        <v>-260</v>
      </c>
      <c r="L6" s="14">
        <v>40</v>
      </c>
      <c r="M6" s="23">
        <f>(L6/J6)*100</f>
        <v>13.333333333333334</v>
      </c>
      <c r="N6" s="12"/>
    </row>
    <row r="7" spans="1:14" ht="31.5" customHeight="1">
      <c r="A7" s="13" t="s">
        <v>15</v>
      </c>
      <c r="B7" s="18"/>
      <c r="C7" s="14"/>
      <c r="D7" s="14"/>
      <c r="E7" s="14"/>
      <c r="F7" s="15"/>
      <c r="G7" s="16"/>
      <c r="H7" s="17" t="s">
        <v>16</v>
      </c>
      <c r="I7" s="14"/>
      <c r="J7" s="14">
        <v>300</v>
      </c>
      <c r="K7" s="22">
        <v>-260</v>
      </c>
      <c r="L7" s="14">
        <v>40</v>
      </c>
      <c r="M7" s="23">
        <f>(L7/J7)*100</f>
        <v>13.333333333333334</v>
      </c>
      <c r="N7" s="12"/>
    </row>
    <row r="8" spans="1:14" ht="20.25" customHeight="1">
      <c r="A8" s="13" t="s">
        <v>17</v>
      </c>
      <c r="B8" s="18"/>
      <c r="C8" s="14"/>
      <c r="D8" s="14"/>
      <c r="E8" s="14"/>
      <c r="F8" s="15"/>
      <c r="G8" s="16"/>
      <c r="H8" s="17"/>
      <c r="I8" s="14"/>
      <c r="J8" s="14"/>
      <c r="K8" s="14"/>
      <c r="L8" s="14"/>
      <c r="M8" s="24"/>
      <c r="N8" s="12"/>
    </row>
    <row r="9" spans="1:14" ht="20.25" customHeight="1">
      <c r="A9" s="13" t="s">
        <v>18</v>
      </c>
      <c r="B9" s="18"/>
      <c r="C9" s="14"/>
      <c r="D9" s="14"/>
      <c r="E9" s="14"/>
      <c r="F9" s="15"/>
      <c r="G9" s="16"/>
      <c r="H9" s="17" t="s">
        <v>19</v>
      </c>
      <c r="I9" s="14"/>
      <c r="J9" s="14"/>
      <c r="K9" s="22"/>
      <c r="L9" s="14"/>
      <c r="M9" s="24"/>
      <c r="N9" s="12"/>
    </row>
    <row r="10" spans="1:14" ht="20.25" customHeight="1">
      <c r="A10" s="13" t="s">
        <v>20</v>
      </c>
      <c r="B10" s="18"/>
      <c r="C10" s="14"/>
      <c r="D10" s="14"/>
      <c r="E10" s="14"/>
      <c r="F10" s="15"/>
      <c r="G10" s="16"/>
      <c r="H10" s="17"/>
      <c r="I10" s="14"/>
      <c r="J10" s="14"/>
      <c r="K10" s="14"/>
      <c r="L10" s="14"/>
      <c r="M10" s="24"/>
      <c r="N10" s="12"/>
    </row>
    <row r="11" spans="1:14" ht="20.25" customHeight="1">
      <c r="A11" s="13" t="s">
        <v>21</v>
      </c>
      <c r="B11" s="18"/>
      <c r="C11" s="14"/>
      <c r="D11" s="14"/>
      <c r="E11" s="14"/>
      <c r="F11" s="15"/>
      <c r="G11" s="16"/>
      <c r="H11" s="17" t="s">
        <v>22</v>
      </c>
      <c r="I11" s="14"/>
      <c r="J11" s="14"/>
      <c r="K11" s="14"/>
      <c r="L11" s="14"/>
      <c r="M11" s="24"/>
      <c r="N11" s="12"/>
    </row>
    <row r="12" spans="1:14" ht="30" customHeight="1">
      <c r="A12" s="13" t="s">
        <v>23</v>
      </c>
      <c r="B12" s="18"/>
      <c r="C12" s="14"/>
      <c r="D12" s="14"/>
      <c r="E12" s="14"/>
      <c r="F12" s="15"/>
      <c r="G12" s="16"/>
      <c r="H12" s="17"/>
      <c r="I12" s="14"/>
      <c r="J12" s="14"/>
      <c r="K12" s="14"/>
      <c r="L12" s="14"/>
      <c r="M12" s="24"/>
      <c r="N12" s="12"/>
    </row>
    <row r="13" spans="1:14" ht="34.5" customHeight="1">
      <c r="A13" s="13" t="s">
        <v>24</v>
      </c>
      <c r="B13" s="18">
        <v>541</v>
      </c>
      <c r="C13" s="14">
        <v>256</v>
      </c>
      <c r="D13" s="14">
        <v>126</v>
      </c>
      <c r="E13" s="14">
        <v>382</v>
      </c>
      <c r="F13" s="15">
        <f>(13/C13)*100</f>
        <v>5.078125</v>
      </c>
      <c r="G13" s="16">
        <f>SUM((E13/B13)-1)*100</f>
        <v>-29.390018484288348</v>
      </c>
      <c r="H13" s="17" t="s">
        <v>25</v>
      </c>
      <c r="I13" s="14"/>
      <c r="J13" s="14"/>
      <c r="K13" s="14"/>
      <c r="L13" s="14"/>
      <c r="M13" s="24"/>
      <c r="N13" s="12"/>
    </row>
    <row r="14" spans="1:14" ht="28.5" customHeight="1">
      <c r="A14" s="13" t="s">
        <v>26</v>
      </c>
      <c r="B14" s="14">
        <v>2551</v>
      </c>
      <c r="C14" s="14">
        <v>980</v>
      </c>
      <c r="D14" s="14">
        <v>-4</v>
      </c>
      <c r="E14" s="14">
        <v>976</v>
      </c>
      <c r="F14" s="15">
        <f>(E14/C14)*100</f>
        <v>99.59183673469387</v>
      </c>
      <c r="G14" s="16">
        <f>SUM((E14/B14)-1)*100</f>
        <v>-61.74049392395139</v>
      </c>
      <c r="H14" s="17" t="s">
        <v>27</v>
      </c>
      <c r="I14" s="14">
        <v>1002</v>
      </c>
      <c r="J14" s="22">
        <v>618</v>
      </c>
      <c r="K14" s="22">
        <v>6</v>
      </c>
      <c r="L14" s="22">
        <v>624</v>
      </c>
      <c r="M14" s="23">
        <f>(L14/J14)*100</f>
        <v>100.97087378640776</v>
      </c>
      <c r="N14" s="12">
        <f>SUM((L14/I14)-1)*100</f>
        <v>-37.72455089820359</v>
      </c>
    </row>
    <row r="15" spans="1:14" ht="36" customHeight="1">
      <c r="A15" s="13" t="s">
        <v>28</v>
      </c>
      <c r="B15" s="18"/>
      <c r="C15" s="14"/>
      <c r="D15" s="14"/>
      <c r="E15" s="14"/>
      <c r="F15" s="15"/>
      <c r="G15" s="16"/>
      <c r="H15" s="17" t="s">
        <v>29</v>
      </c>
      <c r="I15" s="14">
        <v>1002</v>
      </c>
      <c r="J15" s="14">
        <v>618</v>
      </c>
      <c r="K15" s="22">
        <f>SUM(L15-J15)</f>
        <v>6</v>
      </c>
      <c r="L15" s="14">
        <v>624</v>
      </c>
      <c r="M15" s="23">
        <f>(L15/J15)*100</f>
        <v>100.97087378640776</v>
      </c>
      <c r="N15" s="12">
        <f>SUM((L15/I15)-1)*100</f>
        <v>-37.72455089820359</v>
      </c>
    </row>
    <row r="16" spans="1:14" ht="36" customHeight="1">
      <c r="A16" s="13" t="s">
        <v>30</v>
      </c>
      <c r="B16" s="18"/>
      <c r="C16" s="14"/>
      <c r="D16" s="14"/>
      <c r="E16" s="14"/>
      <c r="F16" s="15"/>
      <c r="G16" s="16"/>
      <c r="H16" s="17"/>
      <c r="I16" s="14"/>
      <c r="J16" s="14"/>
      <c r="K16" s="14"/>
      <c r="L16" s="14"/>
      <c r="M16" s="24"/>
      <c r="N16" s="16"/>
    </row>
    <row r="17" spans="1:14" ht="36" customHeight="1">
      <c r="A17" s="13" t="s">
        <v>31</v>
      </c>
      <c r="B17" s="18">
        <v>2551</v>
      </c>
      <c r="C17" s="14">
        <v>980</v>
      </c>
      <c r="D17" s="14">
        <v>-4</v>
      </c>
      <c r="E17" s="14">
        <v>976</v>
      </c>
      <c r="F17" s="15">
        <f>(E17/C17)*100</f>
        <v>99.59183673469387</v>
      </c>
      <c r="G17" s="16">
        <f>SUM((E17/B17)-1)*100</f>
        <v>-61.74049392395139</v>
      </c>
      <c r="H17" s="17"/>
      <c r="I17" s="14"/>
      <c r="J17" s="14"/>
      <c r="K17" s="14"/>
      <c r="L17" s="14"/>
      <c r="M17" s="24"/>
      <c r="N17" s="12"/>
    </row>
    <row r="18" spans="1:14" ht="20.25" customHeight="1">
      <c r="A18" s="13" t="s">
        <v>32</v>
      </c>
      <c r="B18" s="18"/>
      <c r="C18" s="14"/>
      <c r="D18" s="14"/>
      <c r="E18" s="14"/>
      <c r="F18" s="15"/>
      <c r="G18" s="16"/>
      <c r="H18" s="17"/>
      <c r="I18" s="14"/>
      <c r="J18" s="14"/>
      <c r="K18" s="14"/>
      <c r="L18" s="14"/>
      <c r="M18" s="24"/>
      <c r="N18" s="12"/>
    </row>
    <row r="19" spans="1:14" ht="20.25" customHeight="1">
      <c r="A19" s="13" t="s">
        <v>33</v>
      </c>
      <c r="B19" s="18"/>
      <c r="C19" s="14"/>
      <c r="D19" s="14"/>
      <c r="E19" s="14"/>
      <c r="F19" s="15"/>
      <c r="G19" s="16"/>
      <c r="H19" s="17"/>
      <c r="I19" s="14"/>
      <c r="J19" s="14"/>
      <c r="K19" s="14"/>
      <c r="L19" s="14"/>
      <c r="M19" s="24"/>
      <c r="N19" s="12"/>
    </row>
    <row r="20" spans="1:14" ht="31.5" customHeight="1">
      <c r="A20" s="13" t="s">
        <v>34</v>
      </c>
      <c r="B20" s="18"/>
      <c r="C20" s="14"/>
      <c r="D20" s="14"/>
      <c r="E20" s="14"/>
      <c r="F20" s="15"/>
      <c r="G20" s="16"/>
      <c r="H20" s="17"/>
      <c r="I20" s="14"/>
      <c r="J20" s="14"/>
      <c r="K20" s="14"/>
      <c r="L20" s="14"/>
      <c r="M20" s="24"/>
      <c r="N20" s="12"/>
    </row>
    <row r="21" spans="1:14" ht="20.25" customHeight="1">
      <c r="A21" s="13" t="s">
        <v>35</v>
      </c>
      <c r="B21" s="18"/>
      <c r="C21" s="14"/>
      <c r="D21" s="14"/>
      <c r="E21" s="14"/>
      <c r="F21" s="15"/>
      <c r="G21" s="16"/>
      <c r="H21" s="17"/>
      <c r="I21" s="14"/>
      <c r="J21" s="14"/>
      <c r="K21" s="14"/>
      <c r="L21" s="14"/>
      <c r="M21" s="24"/>
      <c r="N21" s="12"/>
    </row>
    <row r="22" spans="1:14" ht="32.25" customHeight="1">
      <c r="A22" s="13" t="s">
        <v>36</v>
      </c>
      <c r="B22" s="18"/>
      <c r="C22" s="14"/>
      <c r="D22" s="14"/>
      <c r="E22" s="14"/>
      <c r="F22" s="15"/>
      <c r="G22" s="16"/>
      <c r="H22" s="17"/>
      <c r="I22" s="14"/>
      <c r="J22" s="14"/>
      <c r="K22" s="14"/>
      <c r="L22" s="14"/>
      <c r="M22" s="24"/>
      <c r="N22" s="12"/>
    </row>
    <row r="23" spans="1:14" ht="18.75" customHeight="1">
      <c r="A23" s="13" t="s">
        <v>37</v>
      </c>
      <c r="B23" s="18"/>
      <c r="C23" s="14"/>
      <c r="D23" s="14"/>
      <c r="E23" s="14"/>
      <c r="F23" s="15"/>
      <c r="G23" s="16"/>
      <c r="H23" s="17"/>
      <c r="I23" s="14"/>
      <c r="J23" s="14"/>
      <c r="K23" s="14"/>
      <c r="L23" s="14"/>
      <c r="M23" s="24"/>
      <c r="N23" s="12"/>
    </row>
    <row r="24" spans="1:14" ht="31.5" customHeight="1">
      <c r="A24" s="13" t="s">
        <v>38</v>
      </c>
      <c r="B24" s="14"/>
      <c r="C24" s="14"/>
      <c r="D24" s="14"/>
      <c r="E24" s="14"/>
      <c r="F24" s="15"/>
      <c r="G24" s="16"/>
      <c r="H24" s="19"/>
      <c r="I24" s="14"/>
      <c r="J24" s="14"/>
      <c r="K24" s="14"/>
      <c r="L24" s="14"/>
      <c r="M24" s="24"/>
      <c r="N24" s="12"/>
    </row>
    <row r="25" spans="1:14" ht="24" customHeight="1">
      <c r="A25" s="9" t="s">
        <v>39</v>
      </c>
      <c r="B25" s="10">
        <v>1205</v>
      </c>
      <c r="C25" s="10">
        <v>178</v>
      </c>
      <c r="D25" s="10">
        <f>E25-C25</f>
        <v>3117</v>
      </c>
      <c r="E25" s="10">
        <v>3295</v>
      </c>
      <c r="F25" s="11">
        <f>(E25/C25)*100</f>
        <v>1851.123595505618</v>
      </c>
      <c r="G25" s="12">
        <f>SUM((E25/B25)-1)*100</f>
        <v>173.44398340248964</v>
      </c>
      <c r="H25" s="9" t="s">
        <v>40</v>
      </c>
      <c r="I25" s="10">
        <v>3295</v>
      </c>
      <c r="J25" s="10">
        <v>496</v>
      </c>
      <c r="K25" s="10">
        <f>SUM(D25+D5-K5)</f>
        <v>3493</v>
      </c>
      <c r="L25" s="10">
        <f>E26-L5</f>
        <v>3989</v>
      </c>
      <c r="M25" s="21">
        <f>(L25/J25)*100</f>
        <v>804.233870967742</v>
      </c>
      <c r="N25" s="12">
        <f>SUM((L25/I25)-1)*100</f>
        <v>21.062215477996958</v>
      </c>
    </row>
    <row r="26" spans="1:14" ht="27" customHeight="1">
      <c r="A26" s="7" t="s">
        <v>41</v>
      </c>
      <c r="B26" s="10">
        <f>B25+B5</f>
        <v>4297</v>
      </c>
      <c r="C26" s="10">
        <f>C25+C5</f>
        <v>1414</v>
      </c>
      <c r="D26" s="10">
        <f>D25+D5</f>
        <v>3239</v>
      </c>
      <c r="E26" s="10">
        <f>E25+E5</f>
        <v>4653</v>
      </c>
      <c r="F26" s="11">
        <f>(E26/C26)*100</f>
        <v>329.06647807637904</v>
      </c>
      <c r="G26" s="12">
        <f>SUM((E26/B26)-1)*100</f>
        <v>8.28484989527578</v>
      </c>
      <c r="H26" s="7" t="s">
        <v>41</v>
      </c>
      <c r="I26" s="10">
        <f>I25+I5</f>
        <v>4297</v>
      </c>
      <c r="J26" s="10">
        <f>J25+J5</f>
        <v>1414</v>
      </c>
      <c r="K26" s="10">
        <f>K25+K5</f>
        <v>3239</v>
      </c>
      <c r="L26" s="10">
        <f>L25+L5</f>
        <v>4653</v>
      </c>
      <c r="M26" s="21">
        <f>(L26/J26)*100</f>
        <v>329.06647807637904</v>
      </c>
      <c r="N26" s="12">
        <f>SUM((L26/I26)-1)*100</f>
        <v>8.28484989527578</v>
      </c>
    </row>
  </sheetData>
  <sheetProtection/>
  <mergeCells count="1">
    <mergeCell ref="A2:N2"/>
  </mergeCells>
  <printOptions horizontalCentered="1" verticalCentered="1"/>
  <pageMargins left="0.59" right="0.2" top="0.39" bottom="0.39" header="0.51" footer="0.51"/>
  <pageSetup firstPageNumber="46" useFirstPageNumber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廖丹丹</cp:lastModifiedBy>
  <cp:lastPrinted>2019-12-10T07:07:12Z</cp:lastPrinted>
  <dcterms:created xsi:type="dcterms:W3CDTF">1996-12-17T01:32:42Z</dcterms:created>
  <dcterms:modified xsi:type="dcterms:W3CDTF">2020-01-02T09:08:59Z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