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政府性基金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_xlnm.Print_Titles" hidden="1">#N/A</definedName>
    <definedName name="办公经费">[3]标准!$B$4:$C$14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[3]标准!$J$4:$K$14</definedName>
    <definedName name="工会经费">[3]标准!$F$4:$G$14</definedName>
    <definedName name="公费医疗">[3]标准!$B$21:$C$25</definedName>
    <definedName name="公积金">[3]标准!$AD$4:$AE$14</definedName>
    <definedName name="合计11">'[5]11'!#REF!</definedName>
    <definedName name="和">'[6]11'!#REF!</definedName>
    <definedName name="计生奖">[3]标准!$Z$4:$AA$14</definedName>
    <definedName name="教师岗位">[3]标准!$C$32</definedName>
    <definedName name="教师工资">'[1]#REF!'!$C$31</definedName>
    <definedName name="教师考核">[3]标准!$C$33</definedName>
    <definedName name="教师三个月">[3]标准!$C$35</definedName>
    <definedName name="教师社保">[3]标准!$C$36</definedName>
    <definedName name="教师特殊">[3]标准!$C$34</definedName>
    <definedName name="人">'[1]#REF!'!$H$5</definedName>
    <definedName name="三为">[3]标准!$AH$4:$AI$14</definedName>
    <definedName name="四大节日">[3]标准!$V$4:$W$14</definedName>
    <definedName name="调资">[3]标准!$R$4:$S$14</definedName>
    <definedName name="土地">'[8]#REF!'!$B$6:$C$1350</definedName>
    <definedName name="预留补贴">[3]标准!$N$4:$O$14</definedName>
    <definedName name="中专岗位">[3]标准!$G$32</definedName>
    <definedName name="中专工资">'[1]#REF!'!$G$31</definedName>
    <definedName name="中专考核">[3]标准!$G$33</definedName>
    <definedName name="中专三个月">[3]标准!$G$35</definedName>
    <definedName name="中专社保">[3]标准!$G$36</definedName>
    <definedName name="中专特殊">[3]标准!$G$34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相对年初预算的调整</t>
        </r>
      </text>
    </comment>
  </commentList>
</comments>
</file>

<file path=xl/sharedStrings.xml><?xml version="1.0" encoding="utf-8"?>
<sst xmlns="http://schemas.openxmlformats.org/spreadsheetml/2006/main" count="47" uniqueCount="40">
  <si>
    <t>附件2</t>
  </si>
  <si>
    <t>佛山市高明区2022年政府性基金预算收支第二次调整情况表</t>
  </si>
  <si>
    <t>单位：万元</t>
  </si>
  <si>
    <t>收 入</t>
  </si>
  <si>
    <t>支 出</t>
  </si>
  <si>
    <t>项 目</t>
  </si>
  <si>
    <t>年初预算数</t>
  </si>
  <si>
    <t>一次调整后预算数</t>
  </si>
  <si>
    <t>比第一次预算调整（+/-）</t>
  </si>
  <si>
    <t>二次调整后预算数</t>
  </si>
  <si>
    <t>完成年初预算（%）</t>
  </si>
  <si>
    <t>1-10月数据</t>
  </si>
  <si>
    <t xml:space="preserve"> 一、政府性基金预算收入</t>
  </si>
  <si>
    <t>一、政府性基金预算支出</t>
  </si>
  <si>
    <t xml:space="preserve">    国有土地使用权出让收入</t>
  </si>
  <si>
    <t xml:space="preserve">   国有土地使用权出让收入安排的支出</t>
  </si>
  <si>
    <t xml:space="preserve">    国有土地收益基金收入</t>
  </si>
  <si>
    <t xml:space="preserve">   国有土地收益基金安排的支出</t>
  </si>
  <si>
    <t xml:space="preserve">    农业土地开发资金收入</t>
  </si>
  <si>
    <t xml:space="preserve">   农业土地开发资金安排的支出</t>
  </si>
  <si>
    <t xml:space="preserve">    城市基础设施配套费收入</t>
  </si>
  <si>
    <t xml:space="preserve">   城市基础设施配套费安排的支出</t>
  </si>
  <si>
    <t xml:space="preserve">    彩票公益金收入</t>
  </si>
  <si>
    <t xml:space="preserve">   彩票公益金安排的支出</t>
  </si>
  <si>
    <t xml:space="preserve">    污水处理费收入</t>
  </si>
  <si>
    <t xml:space="preserve">  污水处理费收入安排的支出</t>
  </si>
  <si>
    <t xml:space="preserve">  其他支出</t>
  </si>
  <si>
    <t xml:space="preserve">  地方政府专项债务付息支出</t>
  </si>
  <si>
    <t>二、转移性收入</t>
  </si>
  <si>
    <t xml:space="preserve">  地方政府专项债务发行费用支出</t>
  </si>
  <si>
    <t xml:space="preserve"> （一）上级补助收入</t>
  </si>
  <si>
    <t xml:space="preserve">  专项债券收入安排的支出</t>
  </si>
  <si>
    <t xml:space="preserve">  (二)债务转贷收入</t>
  </si>
  <si>
    <t>二、转移性支出</t>
  </si>
  <si>
    <t xml:space="preserve">    政府性基金上解支出</t>
  </si>
  <si>
    <t>三、地方政府债务专项债务还本支出</t>
  </si>
  <si>
    <t>四、调出资金</t>
  </si>
  <si>
    <t>三、上年结转结余</t>
  </si>
  <si>
    <t>五、年终结转结余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</si>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</sst>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#,##0_ "/>
  </numFmts>
  <fonts count="32">
    <font>
      <sz val="11"/>
      <color indexed="8"/>
      <name val="宋体"/>
      <charset val="1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9"/>
      <name val="SimSun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1" fillId="0" borderId="0" xfId="8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43" fontId="4" fillId="0" borderId="0" xfId="8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8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6" fillId="0" borderId="4" xfId="8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3" fontId="7" fillId="0" borderId="4" xfId="8" applyFont="1" applyFill="1" applyBorder="1" applyAlignment="1" applyProtection="1">
      <alignment horizontal="center" vertical="center" wrapText="1"/>
    </xf>
    <xf numFmtId="43" fontId="6" fillId="0" borderId="6" xfId="8" applyFont="1" applyFill="1" applyBorder="1" applyAlignment="1">
      <alignment horizontal="center" vertical="center" wrapText="1"/>
    </xf>
    <xf numFmtId="43" fontId="6" fillId="0" borderId="7" xfId="8" applyFont="1" applyFill="1" applyBorder="1" applyAlignment="1">
      <alignment horizontal="center" vertical="center" wrapText="1"/>
    </xf>
    <xf numFmtId="43" fontId="7" fillId="0" borderId="6" xfId="8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177" fontId="8" fillId="0" borderId="5" xfId="8" applyNumberFormat="1" applyFont="1" applyFill="1" applyBorder="1" applyAlignment="1">
      <alignment vertical="center" wrapText="1"/>
    </xf>
    <xf numFmtId="10" fontId="8" fillId="0" borderId="5" xfId="11" applyNumberFormat="1" applyFont="1" applyFill="1" applyBorder="1" applyAlignment="1">
      <alignment vertical="center" wrapText="1"/>
    </xf>
    <xf numFmtId="177" fontId="8" fillId="0" borderId="1" xfId="8" applyNumberFormat="1" applyFont="1" applyFill="1" applyBorder="1" applyAlignment="1">
      <alignment vertical="center" wrapText="1"/>
    </xf>
    <xf numFmtId="177" fontId="8" fillId="0" borderId="4" xfId="8" applyNumberFormat="1" applyFont="1" applyFill="1" applyBorder="1" applyAlignment="1">
      <alignment vertical="center" wrapText="1"/>
    </xf>
    <xf numFmtId="177" fontId="8" fillId="0" borderId="8" xfId="8" applyNumberFormat="1" applyFont="1" applyFill="1" applyBorder="1" applyAlignment="1">
      <alignment vertical="center" wrapText="1"/>
    </xf>
    <xf numFmtId="177" fontId="8" fillId="0" borderId="9" xfId="8" applyNumberFormat="1" applyFont="1" applyFill="1" applyBorder="1" applyAlignment="1">
      <alignment vertical="center" wrapText="1"/>
    </xf>
    <xf numFmtId="177" fontId="8" fillId="0" borderId="10" xfId="8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177" fontId="8" fillId="0" borderId="11" xfId="8" applyNumberFormat="1" applyFont="1" applyFill="1" applyBorder="1" applyAlignment="1">
      <alignment vertical="center" wrapText="1"/>
    </xf>
    <xf numFmtId="10" fontId="8" fillId="0" borderId="1" xfId="11" applyNumberFormat="1" applyFont="1" applyFill="1" applyBorder="1" applyAlignment="1">
      <alignment vertical="center" wrapText="1"/>
    </xf>
    <xf numFmtId="177" fontId="9" fillId="0" borderId="4" xfId="8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177" fontId="8" fillId="0" borderId="13" xfId="8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177" fontId="8" fillId="0" borderId="12" xfId="8" applyNumberFormat="1" applyFont="1" applyFill="1" applyBorder="1" applyAlignment="1">
      <alignment vertical="center" wrapText="1"/>
    </xf>
    <xf numFmtId="177" fontId="8" fillId="0" borderId="4" xfId="8" applyNumberFormat="1" applyFont="1" applyFill="1" applyBorder="1" applyAlignment="1">
      <alignment vertical="center"/>
    </xf>
    <xf numFmtId="10" fontId="8" fillId="0" borderId="8" xfId="11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 wrapText="1"/>
    </xf>
    <xf numFmtId="177" fontId="8" fillId="0" borderId="6" xfId="8" applyNumberFormat="1" applyFont="1" applyFill="1" applyBorder="1" applyAlignment="1">
      <alignment vertical="center" wrapText="1"/>
    </xf>
    <xf numFmtId="10" fontId="8" fillId="0" borderId="7" xfId="11" applyNumberFormat="1" applyFont="1" applyFill="1" applyBorder="1" applyAlignment="1">
      <alignment vertical="center" wrapText="1"/>
    </xf>
    <xf numFmtId="177" fontId="9" fillId="0" borderId="4" xfId="8" applyNumberFormat="1" applyFont="1" applyFill="1" applyBorder="1" applyAlignment="1">
      <alignment horizontal="righ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7" fontId="8" fillId="0" borderId="4" xfId="8" applyNumberFormat="1" applyFont="1" applyFill="1" applyBorder="1" applyAlignment="1">
      <alignment horizontal="center" vertical="center" wrapText="1"/>
    </xf>
    <xf numFmtId="177" fontId="1" fillId="0" borderId="0" xfId="8" applyNumberFormat="1" applyFont="1" applyFill="1" applyBorder="1" applyAlignment="1">
      <alignment vertical="center"/>
    </xf>
    <xf numFmtId="176" fontId="9" fillId="0" borderId="0" xfId="8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topLeftCell="A7" workbookViewId="0">
      <selection activeCell="K6" sqref="K6"/>
    </sheetView>
  </sheetViews>
  <sheetFormatPr defaultColWidth="10" defaultRowHeight="15" customHeight="1"/>
  <cols>
    <col min="1" max="1" width="26.125" style="1" customWidth="1"/>
    <col min="2" max="2" width="9" style="3" customWidth="1"/>
    <col min="3" max="3" width="10.375" style="3" customWidth="1"/>
    <col min="4" max="4" width="10" style="3" customWidth="1"/>
    <col min="5" max="5" width="9.25" style="3" customWidth="1"/>
    <col min="6" max="6" width="11.125" style="3" customWidth="1"/>
    <col min="7" max="7" width="30.775" style="3" customWidth="1"/>
    <col min="8" max="8" width="12" style="3" customWidth="1"/>
    <col min="9" max="9" width="11" style="3" customWidth="1"/>
    <col min="10" max="10" width="8.875" style="3" customWidth="1"/>
    <col min="11" max="12" width="10.625" style="3" customWidth="1"/>
    <col min="13" max="13" width="10" style="1" hidden="1" customWidth="1"/>
    <col min="14" max="16380" width="10" style="1"/>
    <col min="16381" max="16384" width="10" style="4"/>
  </cols>
  <sheetData>
    <row r="1" s="1" customFormat="1" ht="2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3"/>
      <c r="K1" s="3"/>
      <c r="L1" s="3"/>
    </row>
    <row r="2" s="1" customFormat="1" ht="3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0" customHeight="1" spans="2:12">
      <c r="B3" s="8"/>
      <c r="C3" s="8"/>
      <c r="D3" s="8"/>
      <c r="E3" s="8"/>
      <c r="F3" s="8"/>
      <c r="G3" s="8"/>
      <c r="H3" s="8"/>
      <c r="I3" s="8"/>
      <c r="J3" s="3"/>
      <c r="L3" s="6" t="s">
        <v>2</v>
      </c>
    </row>
    <row r="4" s="2" customFormat="1" ht="30" customHeight="1" spans="1:12">
      <c r="A4" s="9" t="s">
        <v>3</v>
      </c>
      <c r="B4" s="10"/>
      <c r="C4" s="10"/>
      <c r="D4" s="10"/>
      <c r="E4" s="10"/>
      <c r="F4" s="11"/>
      <c r="G4" s="12" t="s">
        <v>4</v>
      </c>
      <c r="H4" s="12"/>
      <c r="I4" s="12"/>
      <c r="J4" s="12"/>
      <c r="K4" s="12"/>
      <c r="L4" s="12"/>
    </row>
    <row r="5" s="2" customFormat="1" ht="36" customHeight="1" spans="1:13">
      <c r="A5" s="13" t="s">
        <v>5</v>
      </c>
      <c r="B5" s="14" t="s">
        <v>6</v>
      </c>
      <c r="C5" s="12" t="s">
        <v>7</v>
      </c>
      <c r="D5" s="12" t="s">
        <v>8</v>
      </c>
      <c r="E5" s="12" t="s">
        <v>9</v>
      </c>
      <c r="F5" s="15" t="s">
        <v>10</v>
      </c>
      <c r="G5" s="16" t="s">
        <v>5</v>
      </c>
      <c r="H5" s="17" t="s">
        <v>6</v>
      </c>
      <c r="I5" s="15" t="s">
        <v>7</v>
      </c>
      <c r="J5" s="12" t="s">
        <v>8</v>
      </c>
      <c r="K5" s="15" t="s">
        <v>9</v>
      </c>
      <c r="L5" s="15" t="s">
        <v>10</v>
      </c>
      <c r="M5" s="2" t="s">
        <v>11</v>
      </c>
    </row>
    <row r="6" s="1" customFormat="1" ht="25" customHeight="1" spans="1:13">
      <c r="A6" s="18" t="s">
        <v>12</v>
      </c>
      <c r="B6" s="19">
        <v>537000</v>
      </c>
      <c r="C6" s="19">
        <v>362800</v>
      </c>
      <c r="D6" s="19">
        <f t="shared" ref="D6:D12" si="0">E6-C6</f>
        <v>-139000</v>
      </c>
      <c r="E6" s="19">
        <f>SUM(E7:E12)</f>
        <v>223800</v>
      </c>
      <c r="F6" s="20">
        <f t="shared" ref="F6:F11" si="1">E6/B6</f>
        <v>0.416759776536313</v>
      </c>
      <c r="G6" s="19" t="s">
        <v>13</v>
      </c>
      <c r="H6" s="19">
        <f>SUM(H7:H16)</f>
        <v>482183</v>
      </c>
      <c r="I6" s="19">
        <f>SUM(I7:I16)</f>
        <v>493539</v>
      </c>
      <c r="J6" s="19">
        <f>SUM(J7:J16)</f>
        <v>-104321</v>
      </c>
      <c r="K6" s="19">
        <f>SUM(K7:K16)</f>
        <v>389218</v>
      </c>
      <c r="L6" s="39">
        <f t="shared" ref="L6:L11" si="2">K6/H6</f>
        <v>0.807199756109195</v>
      </c>
      <c r="M6" s="1">
        <f>SUM(M8:M16)</f>
        <v>123253</v>
      </c>
    </row>
    <row r="7" s="1" customFormat="1" ht="25" customHeight="1" spans="1:12">
      <c r="A7" s="18" t="s">
        <v>14</v>
      </c>
      <c r="B7" s="19">
        <v>500000</v>
      </c>
      <c r="C7" s="19">
        <v>330000</v>
      </c>
      <c r="D7" s="19">
        <f t="shared" si="0"/>
        <v>-130000</v>
      </c>
      <c r="E7" s="19">
        <v>200000</v>
      </c>
      <c r="F7" s="20">
        <f t="shared" si="1"/>
        <v>0.4</v>
      </c>
      <c r="G7" s="19" t="s">
        <v>15</v>
      </c>
      <c r="H7" s="19">
        <v>408541</v>
      </c>
      <c r="I7" s="21">
        <v>223917</v>
      </c>
      <c r="J7" s="21">
        <f t="shared" ref="J6:J10" si="3">K7-I7</f>
        <v>-109704</v>
      </c>
      <c r="K7" s="22">
        <v>114213</v>
      </c>
      <c r="L7" s="20">
        <f t="shared" si="2"/>
        <v>0.279563128302912</v>
      </c>
    </row>
    <row r="8" s="1" customFormat="1" ht="25" customHeight="1" spans="1:13">
      <c r="A8" s="18" t="s">
        <v>16</v>
      </c>
      <c r="B8" s="19">
        <v>5000</v>
      </c>
      <c r="C8" s="19">
        <v>3300</v>
      </c>
      <c r="D8" s="19">
        <f t="shared" si="0"/>
        <v>-1500</v>
      </c>
      <c r="E8" s="19">
        <v>1800</v>
      </c>
      <c r="F8" s="20">
        <f t="shared" si="1"/>
        <v>0.36</v>
      </c>
      <c r="G8" s="19" t="s">
        <v>17</v>
      </c>
      <c r="H8" s="19">
        <v>5000</v>
      </c>
      <c r="I8" s="21">
        <v>3300</v>
      </c>
      <c r="J8" s="21">
        <f t="shared" si="3"/>
        <v>-1500</v>
      </c>
      <c r="K8" s="22">
        <v>1800</v>
      </c>
      <c r="L8" s="20">
        <f t="shared" si="2"/>
        <v>0.36</v>
      </c>
      <c r="M8" s="1">
        <v>4044</v>
      </c>
    </row>
    <row r="9" s="1" customFormat="1" ht="25" customHeight="1" spans="1:13">
      <c r="A9" s="18" t="s">
        <v>18</v>
      </c>
      <c r="B9" s="19">
        <v>1500</v>
      </c>
      <c r="C9" s="19">
        <v>1000</v>
      </c>
      <c r="D9" s="19">
        <f t="shared" si="0"/>
        <v>-400</v>
      </c>
      <c r="E9" s="19">
        <v>600</v>
      </c>
      <c r="F9" s="20">
        <f t="shared" si="1"/>
        <v>0.4</v>
      </c>
      <c r="G9" s="19" t="s">
        <v>19</v>
      </c>
      <c r="H9" s="19">
        <v>1616</v>
      </c>
      <c r="I9" s="21">
        <v>1116</v>
      </c>
      <c r="J9" s="21">
        <f t="shared" ref="J9:J16" si="4">K9-I9</f>
        <v>-616</v>
      </c>
      <c r="K9" s="22">
        <v>500</v>
      </c>
      <c r="L9" s="20">
        <f t="shared" si="2"/>
        <v>0.309405940594059</v>
      </c>
      <c r="M9" s="1">
        <v>878</v>
      </c>
    </row>
    <row r="10" s="1" customFormat="1" ht="25" customHeight="1" spans="1:13">
      <c r="A10" s="18" t="s">
        <v>20</v>
      </c>
      <c r="B10" s="19">
        <v>17000</v>
      </c>
      <c r="C10" s="21">
        <v>15000</v>
      </c>
      <c r="D10" s="19">
        <f t="shared" si="0"/>
        <v>-5000</v>
      </c>
      <c r="E10" s="21">
        <v>10000</v>
      </c>
      <c r="F10" s="20">
        <f t="shared" si="1"/>
        <v>0.588235294117647</v>
      </c>
      <c r="G10" s="19" t="s">
        <v>21</v>
      </c>
      <c r="H10" s="22">
        <v>18014</v>
      </c>
      <c r="I10" s="21">
        <v>16014</v>
      </c>
      <c r="J10" s="21">
        <f t="shared" si="4"/>
        <v>-6014</v>
      </c>
      <c r="K10" s="22">
        <v>10000</v>
      </c>
      <c r="L10" s="20">
        <f t="shared" si="2"/>
        <v>0.555123792605751</v>
      </c>
      <c r="M10" s="1">
        <v>7990</v>
      </c>
    </row>
    <row r="11" s="1" customFormat="1" ht="25" customHeight="1" spans="1:13">
      <c r="A11" s="18" t="s">
        <v>22</v>
      </c>
      <c r="B11" s="19">
        <v>1500</v>
      </c>
      <c r="C11" s="19">
        <v>1500</v>
      </c>
      <c r="D11" s="19">
        <f t="shared" si="0"/>
        <v>-100</v>
      </c>
      <c r="E11" s="23">
        <v>1400</v>
      </c>
      <c r="F11" s="20">
        <f t="shared" si="1"/>
        <v>0.933333333333333</v>
      </c>
      <c r="G11" s="23" t="s">
        <v>23</v>
      </c>
      <c r="H11" s="23">
        <v>1101</v>
      </c>
      <c r="I11" s="21">
        <v>1101</v>
      </c>
      <c r="J11" s="21">
        <f t="shared" si="4"/>
        <v>299</v>
      </c>
      <c r="K11" s="22">
        <v>1400</v>
      </c>
      <c r="L11" s="20">
        <f t="shared" si="2"/>
        <v>1.27157129881926</v>
      </c>
      <c r="M11" s="1">
        <v>1380</v>
      </c>
    </row>
    <row r="12" s="1" customFormat="1" ht="25" customHeight="1" spans="1:13">
      <c r="A12" s="18" t="s">
        <v>24</v>
      </c>
      <c r="B12" s="19">
        <v>12000</v>
      </c>
      <c r="C12" s="21">
        <v>12000</v>
      </c>
      <c r="D12" s="19">
        <f t="shared" si="0"/>
        <v>-2000</v>
      </c>
      <c r="E12" s="21">
        <v>10000</v>
      </c>
      <c r="F12" s="20">
        <f t="shared" ref="F12:F20" si="5">E12/B12</f>
        <v>0.833333333333333</v>
      </c>
      <c r="G12" s="19" t="s">
        <v>25</v>
      </c>
      <c r="H12" s="24">
        <v>11857</v>
      </c>
      <c r="I12" s="21">
        <v>11857</v>
      </c>
      <c r="J12" s="21">
        <f t="shared" si="4"/>
        <v>-1857</v>
      </c>
      <c r="K12" s="22">
        <v>10000</v>
      </c>
      <c r="L12" s="20">
        <f t="shared" ref="L12:L17" si="6">K12/H12</f>
        <v>0.843383655224762</v>
      </c>
      <c r="M12" s="1">
        <v>10554</v>
      </c>
    </row>
    <row r="13" s="1" customFormat="1" ht="25" customHeight="1" spans="1:13">
      <c r="A13" s="18"/>
      <c r="B13" s="19"/>
      <c r="C13" s="21"/>
      <c r="D13" s="21"/>
      <c r="E13" s="21"/>
      <c r="F13" s="20"/>
      <c r="G13" s="19" t="s">
        <v>26</v>
      </c>
      <c r="H13" s="24">
        <v>54</v>
      </c>
      <c r="I13" s="21">
        <v>54</v>
      </c>
      <c r="J13" s="21">
        <f t="shared" si="4"/>
        <v>1046</v>
      </c>
      <c r="K13" s="22">
        <v>1100</v>
      </c>
      <c r="L13" s="20">
        <f t="shared" si="6"/>
        <v>20.3703703703704</v>
      </c>
      <c r="M13" s="1">
        <v>1405</v>
      </c>
    </row>
    <row r="14" s="1" customFormat="1" ht="25" customHeight="1" spans="1:13">
      <c r="A14" s="18"/>
      <c r="B14" s="19"/>
      <c r="C14" s="21"/>
      <c r="D14" s="21"/>
      <c r="E14" s="21"/>
      <c r="F14" s="20"/>
      <c r="G14" s="19" t="s">
        <v>27</v>
      </c>
      <c r="H14" s="24">
        <v>36000</v>
      </c>
      <c r="I14" s="21">
        <v>36000</v>
      </c>
      <c r="J14" s="21">
        <f t="shared" si="4"/>
        <v>0</v>
      </c>
      <c r="K14" s="22">
        <v>36000</v>
      </c>
      <c r="L14" s="20">
        <f t="shared" si="6"/>
        <v>1</v>
      </c>
      <c r="M14" s="1">
        <v>28822</v>
      </c>
    </row>
    <row r="15" s="1" customFormat="1" ht="25" customHeight="1" spans="1:12">
      <c r="A15" s="18" t="s">
        <v>28</v>
      </c>
      <c r="B15" s="19">
        <f>B16+B17</f>
        <v>87650</v>
      </c>
      <c r="C15" s="19">
        <f>C16+C17</f>
        <v>288855</v>
      </c>
      <c r="D15" s="19">
        <f>D16+D17</f>
        <v>28579</v>
      </c>
      <c r="E15" s="19">
        <f>E16+E17</f>
        <v>317434</v>
      </c>
      <c r="F15" s="20">
        <f t="shared" si="5"/>
        <v>3.62160867084997</v>
      </c>
      <c r="G15" s="25" t="s">
        <v>29</v>
      </c>
      <c r="H15" s="22"/>
      <c r="I15" s="21">
        <v>180</v>
      </c>
      <c r="J15" s="21">
        <f t="shared" si="4"/>
        <v>25</v>
      </c>
      <c r="K15" s="22">
        <v>205</v>
      </c>
      <c r="L15" s="20"/>
    </row>
    <row r="16" s="1" customFormat="1" ht="25" customHeight="1" spans="1:13">
      <c r="A16" s="26" t="s">
        <v>30</v>
      </c>
      <c r="B16" s="19">
        <v>50000</v>
      </c>
      <c r="C16" s="21">
        <v>51205</v>
      </c>
      <c r="D16" s="25">
        <f>E16-C16</f>
        <v>14579</v>
      </c>
      <c r="E16" s="27">
        <v>65784</v>
      </c>
      <c r="F16" s="28">
        <f t="shared" si="5"/>
        <v>1.31568</v>
      </c>
      <c r="G16" s="29" t="s">
        <v>31</v>
      </c>
      <c r="H16" s="22"/>
      <c r="I16" s="21">
        <v>200000</v>
      </c>
      <c r="J16" s="21">
        <f t="shared" si="4"/>
        <v>14000</v>
      </c>
      <c r="K16" s="21">
        <v>214000</v>
      </c>
      <c r="L16" s="20"/>
      <c r="M16" s="1">
        <v>68180</v>
      </c>
    </row>
    <row r="17" s="1" customFormat="1" ht="25" customHeight="1" spans="1:12">
      <c r="A17" s="30" t="s">
        <v>32</v>
      </c>
      <c r="B17" s="23">
        <v>37650</v>
      </c>
      <c r="C17" s="25">
        <v>237650</v>
      </c>
      <c r="D17" s="25">
        <f>E17-C17</f>
        <v>14000</v>
      </c>
      <c r="E17" s="31">
        <v>251650</v>
      </c>
      <c r="F17" s="28">
        <f t="shared" si="5"/>
        <v>6.68393094289509</v>
      </c>
      <c r="G17" s="32"/>
      <c r="H17" s="33"/>
      <c r="I17" s="27"/>
      <c r="J17" s="27"/>
      <c r="K17" s="22"/>
      <c r="L17" s="20"/>
    </row>
    <row r="18" s="1" customFormat="1" ht="18" customHeight="1" spans="1:12">
      <c r="A18" s="26"/>
      <c r="B18" s="22"/>
      <c r="C18" s="22"/>
      <c r="D18" s="22"/>
      <c r="E18" s="22"/>
      <c r="F18" s="20"/>
      <c r="G18" s="34"/>
      <c r="H18" s="34"/>
      <c r="I18" s="27"/>
      <c r="J18" s="21"/>
      <c r="K18" s="22"/>
      <c r="L18" s="20"/>
    </row>
    <row r="19" s="1" customFormat="1" ht="25" customHeight="1" spans="1:12">
      <c r="A19" s="30"/>
      <c r="B19" s="33"/>
      <c r="C19" s="33"/>
      <c r="D19" s="33"/>
      <c r="E19" s="33"/>
      <c r="F19" s="35"/>
      <c r="G19" s="22" t="s">
        <v>33</v>
      </c>
      <c r="H19" s="22">
        <f>H20</f>
        <v>95000</v>
      </c>
      <c r="I19" s="22">
        <f>I20</f>
        <v>60000</v>
      </c>
      <c r="J19" s="21">
        <f t="shared" ref="J19:J24" si="7">K19-I19</f>
        <v>-8300</v>
      </c>
      <c r="K19" s="22">
        <f>K20</f>
        <v>51700</v>
      </c>
      <c r="L19" s="20">
        <f>K19/H19</f>
        <v>0.544210526315789</v>
      </c>
    </row>
    <row r="20" s="1" customFormat="1" ht="25" customHeight="1" spans="1:12">
      <c r="A20" s="32"/>
      <c r="B20" s="32"/>
      <c r="C20" s="32"/>
      <c r="D20" s="32"/>
      <c r="E20" s="32"/>
      <c r="F20" s="32"/>
      <c r="G20" s="22" t="s">
        <v>34</v>
      </c>
      <c r="H20" s="22">
        <v>95000</v>
      </c>
      <c r="I20" s="27">
        <v>60000</v>
      </c>
      <c r="J20" s="21">
        <f t="shared" si="7"/>
        <v>-8300</v>
      </c>
      <c r="K20" s="22">
        <v>51700</v>
      </c>
      <c r="L20" s="20">
        <f>K20/H20</f>
        <v>0.544210526315789</v>
      </c>
    </row>
    <row r="21" s="1" customFormat="1" ht="18" customHeight="1" spans="1:12">
      <c r="A21" s="36"/>
      <c r="B21" s="36"/>
      <c r="C21" s="36"/>
      <c r="D21" s="36"/>
      <c r="E21" s="36"/>
      <c r="F21" s="36"/>
      <c r="G21" s="22"/>
      <c r="H21" s="22"/>
      <c r="I21" s="27"/>
      <c r="J21" s="21"/>
      <c r="K21" s="22"/>
      <c r="L21" s="20"/>
    </row>
    <row r="22" s="1" customFormat="1" ht="25" customHeight="1" spans="1:12">
      <c r="A22" s="37"/>
      <c r="B22" s="38"/>
      <c r="C22" s="38"/>
      <c r="D22" s="38"/>
      <c r="E22" s="38"/>
      <c r="F22" s="39"/>
      <c r="G22" s="22" t="s">
        <v>35</v>
      </c>
      <c r="H22" s="40">
        <v>51150</v>
      </c>
      <c r="I22" s="40">
        <v>51150</v>
      </c>
      <c r="J22" s="21"/>
      <c r="K22" s="22">
        <v>51150</v>
      </c>
      <c r="L22" s="20">
        <f>K22/H22</f>
        <v>1</v>
      </c>
    </row>
    <row r="23" s="1" customFormat="1" ht="23" customHeight="1" spans="1:12">
      <c r="A23" s="26"/>
      <c r="B23" s="22"/>
      <c r="C23" s="22"/>
      <c r="D23" s="22"/>
      <c r="E23" s="22"/>
      <c r="F23" s="20"/>
      <c r="G23" s="22" t="s">
        <v>36</v>
      </c>
      <c r="H23" s="22"/>
      <c r="I23" s="27">
        <v>50000</v>
      </c>
      <c r="J23" s="21"/>
      <c r="K23" s="22">
        <v>50000</v>
      </c>
      <c r="L23" s="20"/>
    </row>
    <row r="24" s="1" customFormat="1" ht="25" customHeight="1" spans="1:12">
      <c r="A24" s="26" t="s">
        <v>37</v>
      </c>
      <c r="B24" s="22">
        <v>9961</v>
      </c>
      <c r="C24" s="22">
        <v>4834</v>
      </c>
      <c r="D24" s="22"/>
      <c r="E24" s="22">
        <v>4834</v>
      </c>
      <c r="F24" s="20">
        <f>E24/B24</f>
        <v>0.485292641301074</v>
      </c>
      <c r="G24" s="22" t="s">
        <v>38</v>
      </c>
      <c r="H24" s="22">
        <v>6278</v>
      </c>
      <c r="I24" s="27">
        <v>1800</v>
      </c>
      <c r="J24" s="21">
        <f t="shared" si="7"/>
        <v>2200</v>
      </c>
      <c r="K24" s="22">
        <v>4000</v>
      </c>
      <c r="L24" s="20">
        <f>K24/H24</f>
        <v>0.637145587766805</v>
      </c>
    </row>
    <row r="25" s="1" customFormat="1" ht="25" customHeight="1" spans="1:12">
      <c r="A25" s="41" t="s">
        <v>39</v>
      </c>
      <c r="B25" s="22">
        <f>B6+B15+B24</f>
        <v>634611</v>
      </c>
      <c r="C25" s="22">
        <f>C6+C15+C24</f>
        <v>656489</v>
      </c>
      <c r="D25" s="22">
        <f>D6+D15+D24</f>
        <v>-110421</v>
      </c>
      <c r="E25" s="22">
        <f>E6+E15+E24</f>
        <v>546068</v>
      </c>
      <c r="F25" s="20">
        <f>E25/B25</f>
        <v>0.860476732990761</v>
      </c>
      <c r="G25" s="42" t="s">
        <v>39</v>
      </c>
      <c r="H25" s="22">
        <f>H6+H19+H22+H24+H23</f>
        <v>634611</v>
      </c>
      <c r="I25" s="22">
        <f>I6+I19+I22+I24+I23</f>
        <v>656489</v>
      </c>
      <c r="J25" s="22">
        <f>J6+J19+J22+J24+J23</f>
        <v>-110421</v>
      </c>
      <c r="K25" s="22">
        <f>K6+K19+K22+K24+K23</f>
        <v>546068</v>
      </c>
      <c r="L25" s="20">
        <f>K25/H25</f>
        <v>0.860476732990761</v>
      </c>
    </row>
    <row r="26" s="1" customFormat="1" ht="25" customHeight="1" spans="2:9">
      <c r="B26" s="3"/>
      <c r="C26" s="3"/>
      <c r="D26" s="3"/>
      <c r="E26" s="43"/>
      <c r="F26" s="3"/>
      <c r="G26" s="3"/>
      <c r="H26" s="3"/>
      <c r="I26" s="3"/>
    </row>
    <row r="27" s="1" customFormat="1" ht="25" customHeight="1" spans="2:9">
      <c r="B27" s="3"/>
      <c r="C27" s="3"/>
      <c r="D27" s="3"/>
      <c r="E27" s="44"/>
      <c r="F27" s="3"/>
      <c r="G27" s="3"/>
      <c r="H27" s="3"/>
      <c r="I27" s="3"/>
    </row>
  </sheetData>
  <mergeCells count="3">
    <mergeCell ref="A2:L2"/>
    <mergeCell ref="A4:E4"/>
    <mergeCell ref="G4:L4"/>
  </mergeCells>
  <printOptions horizontalCentered="1"/>
  <pageMargins left="0.314583333333333" right="0.314583333333333" top="0.393055555555556" bottom="0.786805555555556" header="0.511805555555556" footer="0.511805555555556"/>
  <pageSetup paperSize="9" scale="81" orientation="landscape" useFirstPageNumber="1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廖丹丹</dc:creator>
  <cp:lastModifiedBy>廖丹丹</cp:lastModifiedBy>
  <dcterms:created xsi:type="dcterms:W3CDTF">2020-09-25T01:16:00Z</dcterms:created>
  <dcterms:modified xsi:type="dcterms:W3CDTF">2022-12-02T11:16:45Z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970C26782DCF4712801DF1E1F7B63ADB</vt:lpwstr>
  </property>
</Properties>
</file>