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3社会保险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_xlnm.Print_Titles" hidden="1">#N/A</definedName>
    <definedName name="办公经费">'[3]标准'!$B$4:$C$14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'[3]标准'!$J$4:$K$14</definedName>
    <definedName name="工会经费">'[3]标准'!$F$4:$G$14</definedName>
    <definedName name="公费医疗">'[3]标准'!$B$21:$C$25</definedName>
    <definedName name="公积金">'[3]标准'!$AD$4:$AE$14</definedName>
    <definedName name="合计11">'[5]11'!#REF!</definedName>
    <definedName name="和">'[6]11'!#REF!</definedName>
    <definedName name="计生奖">'[3]标准'!$Z$4:$AA$14</definedName>
    <definedName name="教师岗位">'[3]标准'!$C$32</definedName>
    <definedName name="教师工资">'[1]#REF!'!$C$31</definedName>
    <definedName name="教师考核">'[3]标准'!$C$33</definedName>
    <definedName name="教师三个月">'[3]标准'!$C$35</definedName>
    <definedName name="教师社保">'[3]标准'!$C$36</definedName>
    <definedName name="教师特殊">'[3]标准'!$C$34</definedName>
    <definedName name="人">'[1]#REF!'!$H$5</definedName>
    <definedName name="三为">'[3]标准'!$AH$4:$AI$14</definedName>
    <definedName name="四大节日">'[3]标准'!$V$4:$W$14</definedName>
    <definedName name="调资">'[3]标准'!$R$4:$S$14</definedName>
    <definedName name="土地">'[8]#REF!'!$B$6:$C$1350</definedName>
    <definedName name="预留补贴">'[3]标准'!$N$4:$O$14</definedName>
    <definedName name="中专岗位">'[3]标准'!$G$32</definedName>
    <definedName name="中专工资">'[1]#REF!'!$G$31</definedName>
    <definedName name="中专考核">'[3]标准'!$G$33</definedName>
    <definedName name="中专三个月">'[3]标准'!$G$35</definedName>
    <definedName name="中专社保">'[3]标准'!$G$36</definedName>
    <definedName name="中专特殊">'[3]标准'!$G$34</definedName>
  </definedNames>
  <calcPr fullCalcOnLoad="1"/>
</workbook>
</file>

<file path=xl/sharedStrings.xml><?xml version="1.0" encoding="utf-8"?>
<sst xmlns="http://schemas.openxmlformats.org/spreadsheetml/2006/main" count="37" uniqueCount="27">
  <si>
    <t>附件3</t>
  </si>
  <si>
    <t>佛山市高明区2022年社会保险基金预算收支第二次调整情况表</t>
  </si>
  <si>
    <t>单位:万元</t>
  </si>
  <si>
    <t>收入项目</t>
  </si>
  <si>
    <t>年初预算数</t>
  </si>
  <si>
    <t>调整数</t>
  </si>
  <si>
    <t>一次调整后预算数</t>
  </si>
  <si>
    <t>比年初预算</t>
  </si>
  <si>
    <t>比第一次预算调整（+/-）</t>
  </si>
  <si>
    <t>二次调整后预算数</t>
  </si>
  <si>
    <t>完成年初预算(%)</t>
  </si>
  <si>
    <t>支出项目</t>
  </si>
  <si>
    <t>备注</t>
  </si>
  <si>
    <t>一、社会保险基金预算收入</t>
  </si>
  <si>
    <t>一、社会保险基金预算支出</t>
  </si>
  <si>
    <t xml:space="preserve">    1、机关事业单位养老保险基金收入</t>
  </si>
  <si>
    <t>省属单位部分征收3753万元+按业务清算单据（业务已清算部分）9720.832919万元；省属个人部分征收1877万元+按业务清算单据（业务已清算部分）3888.33416万元；目前收到的上级补贴收入+第四季度资金申请数=2795.58元+按省清算结果表，省局划拨年金6215.408839元</t>
  </si>
  <si>
    <t xml:space="preserve">    1、机关事业单位养老保险基金支出</t>
  </si>
  <si>
    <t>省属单位部分待遇2500万元+按业务清算单据（业务已清算部分）5357.135304万元；省属个人部分待遇113万元；省属非驻穗预算征收收入5630万元+按省清算结果表，省级财政资金处理12794.989537万元</t>
  </si>
  <si>
    <t xml:space="preserve">    2、全征地养老保险收入</t>
  </si>
  <si>
    <t xml:space="preserve">    2、全征地养老保险支出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</si>
  <si>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</si>
  <si>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</si>
  <si>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</si>
  <si>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2、全征地养老保险基金结余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</si>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</sst>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>
      <alignment vertical="center"/>
      <protection/>
    </xf>
    <xf numFmtId="0" fontId="30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43" fontId="3" fillId="0" borderId="0" xfId="22" applyNumberFormat="1" applyFont="1" applyFill="1" applyBorder="1" applyAlignment="1">
      <alignment vertical="center"/>
    </xf>
    <xf numFmtId="43" fontId="3" fillId="0" borderId="0" xfId="2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43" fontId="7" fillId="0" borderId="0" xfId="2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43" fontId="10" fillId="0" borderId="9" xfId="22" applyNumberFormat="1" applyFont="1" applyFill="1" applyBorder="1" applyAlignment="1">
      <alignment horizontal="center" vertical="center" wrapText="1"/>
    </xf>
    <xf numFmtId="43" fontId="11" fillId="0" borderId="9" xfId="2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0" fontId="9" fillId="0" borderId="9" xfId="25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22" applyNumberFormat="1" applyFont="1" applyFill="1" applyBorder="1" applyAlignment="1">
      <alignment horizontal="right" vertical="center" wrapText="1"/>
    </xf>
    <xf numFmtId="176" fontId="4" fillId="0" borderId="9" xfId="22" applyNumberFormat="1" applyFont="1" applyFill="1" applyBorder="1" applyAlignment="1" applyProtection="1">
      <alignment horizontal="right" vertical="center" wrapText="1"/>
      <protection/>
    </xf>
    <xf numFmtId="10" fontId="9" fillId="0" borderId="9" xfId="25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22" applyNumberFormat="1" applyFont="1" applyFill="1" applyBorder="1" applyAlignment="1" applyProtection="1">
      <alignment horizontal="right" vertical="center" wrapText="1"/>
      <protection/>
    </xf>
    <xf numFmtId="176" fontId="4" fillId="0" borderId="9" xfId="22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7" fillId="0" borderId="0" xfId="22" applyNumberFormat="1" applyFont="1" applyFill="1" applyBorder="1" applyAlignment="1">
      <alignment horizontal="center" vertical="center"/>
    </xf>
    <xf numFmtId="43" fontId="3" fillId="0" borderId="0" xfId="22" applyNumberFormat="1" applyFont="1" applyFill="1" applyBorder="1" applyAlignment="1">
      <alignment horizontal="right" vertical="center"/>
    </xf>
    <xf numFmtId="43" fontId="11" fillId="0" borderId="10" xfId="2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3" fontId="10" fillId="0" borderId="11" xfId="22" applyNumberFormat="1" applyFont="1" applyFill="1" applyBorder="1" applyAlignment="1">
      <alignment horizontal="center" vertical="center" wrapText="1"/>
    </xf>
    <xf numFmtId="43" fontId="10" fillId="0" borderId="9" xfId="22" applyNumberFormat="1" applyFont="1" applyFill="1" applyBorder="1" applyAlignment="1" applyProtection="1">
      <alignment horizontal="center" vertical="center" wrapText="1"/>
      <protection/>
    </xf>
    <xf numFmtId="43" fontId="11" fillId="0" borderId="12" xfId="22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vertical="center" wrapText="1"/>
    </xf>
    <xf numFmtId="176" fontId="9" fillId="0" borderId="9" xfId="22" applyNumberFormat="1" applyFont="1" applyFill="1" applyBorder="1" applyAlignment="1">
      <alignment horizontal="right" vertical="center" wrapText="1"/>
    </xf>
    <xf numFmtId="176" fontId="9" fillId="0" borderId="9" xfId="22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0" fontId="9" fillId="0" borderId="13" xfId="25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13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84" zoomScaleNormal="84" zoomScaleSheetLayoutView="100" workbookViewId="0" topLeftCell="A1">
      <selection activeCell="T5" sqref="T5"/>
    </sheetView>
  </sheetViews>
  <sheetFormatPr defaultColWidth="9.00390625" defaultRowHeight="13.5"/>
  <cols>
    <col min="1" max="1" width="25.375" style="7" customWidth="1"/>
    <col min="2" max="2" width="13.625" style="8" customWidth="1"/>
    <col min="3" max="3" width="17.125" style="8" hidden="1" customWidth="1"/>
    <col min="4" max="4" width="12.125" style="9" customWidth="1"/>
    <col min="5" max="5" width="12.75390625" style="9" hidden="1" customWidth="1"/>
    <col min="6" max="6" width="11.125" style="9" customWidth="1"/>
    <col min="7" max="8" width="11.875" style="9" customWidth="1"/>
    <col min="9" max="9" width="26.00390625" style="9" hidden="1" customWidth="1"/>
    <col min="10" max="10" width="24.75390625" style="7" customWidth="1"/>
    <col min="11" max="11" width="13.75390625" style="10" customWidth="1"/>
    <col min="12" max="12" width="16.625" style="9" hidden="1" customWidth="1"/>
    <col min="13" max="13" width="10.25390625" style="9" customWidth="1"/>
    <col min="14" max="14" width="11.00390625" style="9" hidden="1" customWidth="1"/>
    <col min="15" max="15" width="10.75390625" style="9" customWidth="1"/>
    <col min="16" max="17" width="11.875" style="9" customWidth="1"/>
    <col min="18" max="18" width="25.625" style="11" hidden="1" customWidth="1"/>
    <col min="19" max="252" width="9.00390625" style="11" customWidth="1"/>
    <col min="253" max="16384" width="9.00390625" style="3" customWidth="1"/>
  </cols>
  <sheetData>
    <row r="1" spans="1:17" s="1" customFormat="1" ht="27.75" customHeight="1">
      <c r="A1" s="12" t="s">
        <v>0</v>
      </c>
      <c r="B1" s="13"/>
      <c r="C1" s="13"/>
      <c r="D1" s="14"/>
      <c r="E1" s="14"/>
      <c r="F1" s="14"/>
      <c r="G1" s="14"/>
      <c r="H1" s="14"/>
      <c r="I1" s="14"/>
      <c r="J1" s="34"/>
      <c r="K1" s="35"/>
      <c r="L1" s="14"/>
      <c r="M1" s="14"/>
      <c r="N1" s="14"/>
      <c r="O1" s="14"/>
      <c r="P1" s="14"/>
      <c r="Q1" s="14"/>
    </row>
    <row r="2" spans="1:18" ht="25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5.5" customHeight="1">
      <c r="A3" s="16"/>
      <c r="B3" s="16"/>
      <c r="C3" s="16"/>
      <c r="L3" s="36"/>
      <c r="Q3" s="48" t="s">
        <v>2</v>
      </c>
      <c r="R3" s="49" t="s">
        <v>2</v>
      </c>
    </row>
    <row r="4" spans="1:18" s="2" customFormat="1" ht="52.5" customHeight="1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37"/>
      <c r="J4" s="38" t="s">
        <v>11</v>
      </c>
      <c r="K4" s="39" t="s">
        <v>4</v>
      </c>
      <c r="L4" s="40" t="s">
        <v>5</v>
      </c>
      <c r="M4" s="40" t="s">
        <v>6</v>
      </c>
      <c r="N4" s="19" t="s">
        <v>7</v>
      </c>
      <c r="O4" s="19" t="s">
        <v>8</v>
      </c>
      <c r="P4" s="41" t="s">
        <v>9</v>
      </c>
      <c r="Q4" s="19" t="s">
        <v>10</v>
      </c>
      <c r="R4" s="50" t="s">
        <v>12</v>
      </c>
    </row>
    <row r="5" spans="1:18" s="3" customFormat="1" ht="48" customHeight="1">
      <c r="A5" s="20" t="s">
        <v>13</v>
      </c>
      <c r="B5" s="21">
        <f aca="true" t="shared" si="0" ref="B5:G5">SUM(B6:B7)</f>
        <v>38650</v>
      </c>
      <c r="C5" s="22" t="e">
        <f t="shared" si="0"/>
        <v>#REF!</v>
      </c>
      <c r="D5" s="21">
        <f t="shared" si="0"/>
        <v>38650</v>
      </c>
      <c r="E5" s="22">
        <f t="shared" si="0"/>
        <v>13179.370000000003</v>
      </c>
      <c r="F5" s="22">
        <f t="shared" si="0"/>
        <v>13179.370000000003</v>
      </c>
      <c r="G5" s="22">
        <f t="shared" si="0"/>
        <v>51829.37</v>
      </c>
      <c r="H5" s="23">
        <f aca="true" t="shared" si="1" ref="H5:H7">G5/B5</f>
        <v>1.3409927554980596</v>
      </c>
      <c r="I5" s="23"/>
      <c r="J5" s="42" t="s">
        <v>14</v>
      </c>
      <c r="K5" s="43">
        <f aca="true" t="shared" si="2" ref="K5:P5">SUM(K6:K7)</f>
        <v>43182.9</v>
      </c>
      <c r="L5" s="44">
        <f t="shared" si="2"/>
        <v>-1176</v>
      </c>
      <c r="M5" s="43">
        <f t="shared" si="2"/>
        <v>44324</v>
      </c>
      <c r="N5" s="44">
        <f t="shared" si="2"/>
        <v>0</v>
      </c>
      <c r="O5" s="44">
        <f t="shared" si="2"/>
        <v>24658</v>
      </c>
      <c r="P5" s="44">
        <f t="shared" si="2"/>
        <v>68982</v>
      </c>
      <c r="Q5" s="51">
        <f aca="true" t="shared" si="3" ref="Q5:Q7">P5/K5</f>
        <v>1.5974378747142965</v>
      </c>
      <c r="R5" s="52"/>
    </row>
    <row r="6" spans="1:18" s="3" customFormat="1" ht="48.75" customHeight="1">
      <c r="A6" s="24" t="s">
        <v>15</v>
      </c>
      <c r="B6" s="25">
        <v>35206</v>
      </c>
      <c r="C6" s="25">
        <v>193</v>
      </c>
      <c r="D6" s="25">
        <v>35206</v>
      </c>
      <c r="E6" s="26">
        <f>G6-B6</f>
        <v>13179.370000000003</v>
      </c>
      <c r="F6" s="26">
        <f>G6-D6</f>
        <v>13179.370000000003</v>
      </c>
      <c r="G6" s="27">
        <v>48385.37</v>
      </c>
      <c r="H6" s="28">
        <f t="shared" si="1"/>
        <v>1.3743501107765723</v>
      </c>
      <c r="I6" s="29" t="s">
        <v>16</v>
      </c>
      <c r="J6" s="45" t="s">
        <v>17</v>
      </c>
      <c r="K6" s="32">
        <v>39858.9</v>
      </c>
      <c r="L6" s="26">
        <v>2048</v>
      </c>
      <c r="M6" s="32">
        <v>41000</v>
      </c>
      <c r="N6" s="26"/>
      <c r="O6" s="26">
        <f>P6-M6</f>
        <v>24658</v>
      </c>
      <c r="P6" s="32">
        <v>65658</v>
      </c>
      <c r="Q6" s="23">
        <f t="shared" si="3"/>
        <v>1.6472607121621519</v>
      </c>
      <c r="R6" s="29" t="s">
        <v>18</v>
      </c>
    </row>
    <row r="7" spans="1:18" s="3" customFormat="1" ht="48.75" customHeight="1">
      <c r="A7" s="29" t="s">
        <v>19</v>
      </c>
      <c r="B7" s="25">
        <v>3444</v>
      </c>
      <c r="C7" s="30" t="e">
        <f>SUM(#REF!)</f>
        <v>#REF!</v>
      </c>
      <c r="D7" s="27">
        <v>3444</v>
      </c>
      <c r="E7" s="26">
        <f>G7-B7</f>
        <v>0</v>
      </c>
      <c r="F7" s="26"/>
      <c r="G7" s="27">
        <v>3444</v>
      </c>
      <c r="H7" s="28">
        <f t="shared" si="1"/>
        <v>1</v>
      </c>
      <c r="I7" s="23"/>
      <c r="J7" s="46" t="s">
        <v>20</v>
      </c>
      <c r="K7" s="32">
        <v>3324</v>
      </c>
      <c r="L7" s="26">
        <v>-3224</v>
      </c>
      <c r="M7" s="32">
        <v>3324</v>
      </c>
      <c r="N7" s="26">
        <f>P7-K7</f>
        <v>0</v>
      </c>
      <c r="O7" s="26"/>
      <c r="P7" s="32">
        <v>3324</v>
      </c>
      <c r="Q7" s="23">
        <f t="shared" si="3"/>
        <v>1</v>
      </c>
      <c r="R7" s="52"/>
    </row>
    <row r="8" spans="1:256" s="4" customFormat="1" ht="18" customHeight="1">
      <c r="A8" s="24"/>
      <c r="B8" s="30"/>
      <c r="C8" s="30"/>
      <c r="D8" s="31"/>
      <c r="E8" s="26"/>
      <c r="F8" s="26"/>
      <c r="G8" s="31"/>
      <c r="H8" s="28"/>
      <c r="I8" s="23"/>
      <c r="J8" s="45"/>
      <c r="K8" s="26"/>
      <c r="L8" s="26"/>
      <c r="M8" s="26"/>
      <c r="N8" s="26"/>
      <c r="O8" s="26"/>
      <c r="P8" s="26"/>
      <c r="Q8" s="23"/>
      <c r="R8" s="52"/>
      <c r="IS8" s="55"/>
      <c r="IT8" s="55"/>
      <c r="IU8" s="55"/>
      <c r="IV8" s="55"/>
    </row>
    <row r="9" spans="1:18" ht="48" customHeight="1">
      <c r="A9" s="20" t="s">
        <v>21</v>
      </c>
      <c r="B9" s="21">
        <f aca="true" t="shared" si="4" ref="B9:G9">SUM(B10:B11)</f>
        <v>22635.71</v>
      </c>
      <c r="C9" s="22">
        <f t="shared" si="4"/>
        <v>0</v>
      </c>
      <c r="D9" s="21">
        <f t="shared" si="4"/>
        <v>23559.88</v>
      </c>
      <c r="E9" s="22">
        <f t="shared" si="4"/>
        <v>0</v>
      </c>
      <c r="F9" s="21"/>
      <c r="G9" s="21">
        <f t="shared" si="4"/>
        <v>23559.88</v>
      </c>
      <c r="H9" s="28">
        <f aca="true" t="shared" si="5" ref="H9:H11">G9/B9</f>
        <v>1.0408279660766109</v>
      </c>
      <c r="I9" s="23"/>
      <c r="J9" s="42" t="s">
        <v>22</v>
      </c>
      <c r="K9" s="43">
        <f aca="true" t="shared" si="6" ref="K9:P9">SUM(K10:K11)</f>
        <v>18102.809999999998</v>
      </c>
      <c r="L9" s="44" t="e">
        <f t="shared" si="6"/>
        <v>#REF!</v>
      </c>
      <c r="M9" s="43">
        <f t="shared" si="6"/>
        <v>17885.88</v>
      </c>
      <c r="N9" s="44">
        <f t="shared" si="6"/>
        <v>13179.370000000003</v>
      </c>
      <c r="O9" s="44">
        <f t="shared" si="6"/>
        <v>-11478.629999999997</v>
      </c>
      <c r="P9" s="44">
        <f t="shared" si="6"/>
        <v>6407.2499999999945</v>
      </c>
      <c r="Q9" s="23">
        <f aca="true" t="shared" si="7" ref="Q9:Q11">P9/K9</f>
        <v>0.3539367645133543</v>
      </c>
      <c r="R9" s="53"/>
    </row>
    <row r="10" spans="1:18" ht="42.75" customHeight="1">
      <c r="A10" s="24" t="s">
        <v>23</v>
      </c>
      <c r="B10" s="25">
        <v>21983.71</v>
      </c>
      <c r="C10" s="30">
        <v>0</v>
      </c>
      <c r="D10" s="25">
        <v>22923</v>
      </c>
      <c r="E10" s="26"/>
      <c r="F10" s="32"/>
      <c r="G10" s="25">
        <v>22923</v>
      </c>
      <c r="H10" s="28">
        <f t="shared" si="5"/>
        <v>1.0427266371326769</v>
      </c>
      <c r="I10" s="23"/>
      <c r="J10" s="45" t="s">
        <v>23</v>
      </c>
      <c r="K10" s="32">
        <v>17330.809999999998</v>
      </c>
      <c r="L10" s="32">
        <f>C10+C6-L6</f>
        <v>-1855</v>
      </c>
      <c r="M10" s="32">
        <f>D10+D6-M6</f>
        <v>17129</v>
      </c>
      <c r="N10" s="32">
        <f>E10+E6-N6</f>
        <v>13179.370000000003</v>
      </c>
      <c r="O10" s="32">
        <f>F10+F6-O6</f>
        <v>-11478.629999999997</v>
      </c>
      <c r="P10" s="32">
        <f>G10+G6-P6</f>
        <v>5650.369999999995</v>
      </c>
      <c r="Q10" s="23">
        <f t="shared" si="7"/>
        <v>0.3260303471101464</v>
      </c>
      <c r="R10" s="53"/>
    </row>
    <row r="11" spans="1:18" ht="48" customHeight="1">
      <c r="A11" s="29" t="s">
        <v>24</v>
      </c>
      <c r="B11" s="25">
        <v>652</v>
      </c>
      <c r="C11" s="30">
        <v>0</v>
      </c>
      <c r="D11" s="25">
        <v>636.8799999999997</v>
      </c>
      <c r="E11" s="26"/>
      <c r="F11" s="32"/>
      <c r="G11" s="25">
        <v>636.8799999999997</v>
      </c>
      <c r="H11" s="28">
        <f t="shared" si="5"/>
        <v>0.9768098159509198</v>
      </c>
      <c r="I11" s="23"/>
      <c r="J11" s="46" t="s">
        <v>24</v>
      </c>
      <c r="K11" s="32">
        <v>772</v>
      </c>
      <c r="L11" s="32" t="e">
        <f aca="true" t="shared" si="8" ref="K11:P11">C11+C7-L7</f>
        <v>#REF!</v>
      </c>
      <c r="M11" s="32">
        <f t="shared" si="8"/>
        <v>756.8799999999997</v>
      </c>
      <c r="N11" s="32">
        <f t="shared" si="8"/>
        <v>0</v>
      </c>
      <c r="O11" s="32"/>
      <c r="P11" s="32">
        <f t="shared" si="8"/>
        <v>756.8799999999997</v>
      </c>
      <c r="Q11" s="23">
        <f t="shared" si="7"/>
        <v>0.9804145077720203</v>
      </c>
      <c r="R11" s="53"/>
    </row>
    <row r="12" spans="1:256" ht="19.5" customHeight="1">
      <c r="A12" s="24"/>
      <c r="B12" s="30"/>
      <c r="C12" s="30"/>
      <c r="D12" s="30"/>
      <c r="E12" s="26"/>
      <c r="F12" s="26"/>
      <c r="G12" s="30"/>
      <c r="H12" s="28"/>
      <c r="I12" s="23"/>
      <c r="J12" s="45"/>
      <c r="K12" s="32"/>
      <c r="L12" s="32"/>
      <c r="M12" s="32"/>
      <c r="N12" s="32"/>
      <c r="O12" s="32"/>
      <c r="P12" s="32"/>
      <c r="Q12" s="23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5"/>
      <c r="IT12" s="55"/>
      <c r="IU12" s="55"/>
      <c r="IV12" s="55"/>
    </row>
    <row r="13" spans="1:256" ht="19.5" customHeight="1">
      <c r="A13" s="24"/>
      <c r="B13" s="30"/>
      <c r="C13" s="30"/>
      <c r="D13" s="30"/>
      <c r="E13" s="26"/>
      <c r="F13" s="26"/>
      <c r="G13" s="30"/>
      <c r="H13" s="28"/>
      <c r="I13" s="23"/>
      <c r="J13" s="45"/>
      <c r="K13" s="32"/>
      <c r="L13" s="32"/>
      <c r="M13" s="32"/>
      <c r="N13" s="32"/>
      <c r="O13" s="32"/>
      <c r="P13" s="32"/>
      <c r="Q13" s="23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5"/>
      <c r="IT13" s="55"/>
      <c r="IU13" s="55"/>
      <c r="IV13" s="55"/>
    </row>
    <row r="14" spans="1:18" ht="48" customHeight="1">
      <c r="A14" s="33" t="s">
        <v>25</v>
      </c>
      <c r="B14" s="21">
        <f aca="true" t="shared" si="9" ref="B14:G14">B5+B9</f>
        <v>61285.71</v>
      </c>
      <c r="C14" s="21" t="e">
        <f t="shared" si="9"/>
        <v>#REF!</v>
      </c>
      <c r="D14" s="21">
        <f t="shared" si="9"/>
        <v>62209.880000000005</v>
      </c>
      <c r="E14" s="21">
        <f t="shared" si="9"/>
        <v>13179.370000000003</v>
      </c>
      <c r="F14" s="21">
        <f t="shared" si="9"/>
        <v>13179.370000000003</v>
      </c>
      <c r="G14" s="21">
        <f t="shared" si="9"/>
        <v>75389.25</v>
      </c>
      <c r="H14" s="28">
        <f>G14/B14</f>
        <v>1.230127708400539</v>
      </c>
      <c r="I14" s="23"/>
      <c r="J14" s="47" t="s">
        <v>26</v>
      </c>
      <c r="K14" s="43">
        <f>K5+K9</f>
        <v>61285.71</v>
      </c>
      <c r="L14" s="43" t="e">
        <f aca="true" t="shared" si="10" ref="K14:M14">L5+L9</f>
        <v>#REF!</v>
      </c>
      <c r="M14" s="43">
        <f t="shared" si="10"/>
        <v>62209.880000000005</v>
      </c>
      <c r="N14" s="44">
        <f>P14-K14</f>
        <v>14103.54</v>
      </c>
      <c r="O14" s="44">
        <f>P14-M14</f>
        <v>13179.369999999995</v>
      </c>
      <c r="P14" s="44">
        <f>P5+P9</f>
        <v>75389.25</v>
      </c>
      <c r="Q14" s="23">
        <f>P14/K14</f>
        <v>1.230127708400539</v>
      </c>
      <c r="R14" s="53"/>
    </row>
    <row r="15" spans="1:252" s="5" customFormat="1" ht="14.25">
      <c r="A15" s="7"/>
      <c r="B15" s="8"/>
      <c r="C15" s="8"/>
      <c r="D15" s="9"/>
      <c r="E15" s="9"/>
      <c r="F15" s="9"/>
      <c r="G15" s="9"/>
      <c r="H15" s="9"/>
      <c r="I15" s="9"/>
      <c r="J15" s="7"/>
      <c r="K15" s="10"/>
      <c r="L15" s="9"/>
      <c r="M15" s="9"/>
      <c r="N15" s="9"/>
      <c r="O15" s="9"/>
      <c r="P15" s="9"/>
      <c r="Q15" s="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s="5" customFormat="1" ht="14.25">
      <c r="A16" s="7"/>
      <c r="B16" s="8"/>
      <c r="C16" s="8"/>
      <c r="D16" s="9"/>
      <c r="E16" s="9"/>
      <c r="F16" s="9"/>
      <c r="G16" s="9"/>
      <c r="H16" s="9"/>
      <c r="I16" s="9"/>
      <c r="J16" s="7"/>
      <c r="K16" s="10"/>
      <c r="L16" s="9"/>
      <c r="M16" s="9"/>
      <c r="N16" s="9"/>
      <c r="O16" s="9"/>
      <c r="P16" s="9"/>
      <c r="Q16" s="9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1:252" s="5" customFormat="1" ht="14.25">
      <c r="A17" s="7"/>
      <c r="B17" s="8"/>
      <c r="C17" s="8"/>
      <c r="D17" s="9"/>
      <c r="E17" s="9"/>
      <c r="F17" s="9"/>
      <c r="G17" s="9"/>
      <c r="H17" s="9"/>
      <c r="I17" s="9"/>
      <c r="J17" s="7"/>
      <c r="K17" s="10"/>
      <c r="L17" s="9"/>
      <c r="M17" s="9"/>
      <c r="N17" s="9"/>
      <c r="O17" s="9"/>
      <c r="P17" s="9"/>
      <c r="Q17" s="9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spans="1:252" s="5" customFormat="1" ht="14.25">
      <c r="A18" s="7"/>
      <c r="B18" s="8"/>
      <c r="C18" s="8"/>
      <c r="D18" s="9"/>
      <c r="E18" s="9"/>
      <c r="F18" s="9"/>
      <c r="G18" s="9"/>
      <c r="H18" s="9"/>
      <c r="I18" s="9"/>
      <c r="J18" s="7"/>
      <c r="K18" s="10"/>
      <c r="L18" s="9"/>
      <c r="M18" s="9"/>
      <c r="N18" s="9"/>
      <c r="O18" s="9"/>
      <c r="P18" s="9"/>
      <c r="Q18" s="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  <row r="19" spans="1:252" s="5" customFormat="1" ht="14.25">
      <c r="A19" s="7"/>
      <c r="B19" s="8"/>
      <c r="C19" s="8"/>
      <c r="D19" s="9"/>
      <c r="E19" s="9"/>
      <c r="F19" s="9"/>
      <c r="G19" s="9"/>
      <c r="H19" s="9"/>
      <c r="I19" s="9"/>
      <c r="J19" s="7"/>
      <c r="K19" s="10"/>
      <c r="L19" s="9"/>
      <c r="M19" s="9"/>
      <c r="N19" s="9"/>
      <c r="O19" s="9"/>
      <c r="P19" s="9"/>
      <c r="Q19" s="9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</row>
    <row r="20" spans="1:17" s="6" customFormat="1" ht="12">
      <c r="A20" s="7"/>
      <c r="B20" s="8"/>
      <c r="C20" s="8"/>
      <c r="D20" s="9"/>
      <c r="E20" s="9"/>
      <c r="F20" s="9"/>
      <c r="G20" s="9"/>
      <c r="H20" s="9"/>
      <c r="I20" s="9"/>
      <c r="J20" s="7"/>
      <c r="K20" s="10"/>
      <c r="L20" s="9"/>
      <c r="M20" s="9"/>
      <c r="N20" s="9"/>
      <c r="O20" s="9"/>
      <c r="P20" s="9"/>
      <c r="Q20" s="9"/>
    </row>
  </sheetData>
  <sheetProtection/>
  <mergeCells count="2">
    <mergeCell ref="A2:R2"/>
    <mergeCell ref="A3:B3"/>
  </mergeCells>
  <printOptions horizontalCentered="1"/>
  <pageMargins left="0.5118055555555555" right="0.3145833333333333" top="0.6298611111111111" bottom="0.3541666666666667" header="0.7479166666666667" footer="0.5118055555555555"/>
  <pageSetup firstPageNumber="9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廖丹丹</cp:lastModifiedBy>
  <dcterms:created xsi:type="dcterms:W3CDTF">2020-09-25T01:17:08Z</dcterms:created>
  <dcterms:modified xsi:type="dcterms:W3CDTF">2022-11-28T01:37:08Z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B3224C9A1B1C4DAFB40D6E66262047FF</vt:lpwstr>
  </property>
</Properties>
</file>