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佛山市高明区西江产业新城管理委员会2022年财政预算执行总表 " sheetId="1" r:id="rId1"/>
  </sheets>
  <definedNames>
    <definedName name="_xlnm.Print_Area" localSheetId="0">'佛山市高明区西江产业新城管理委员会2022年财政预算执行总表 '!$A$1:$L$22</definedName>
  </definedNames>
  <calcPr fullCalcOnLoad="1"/>
</workbook>
</file>

<file path=xl/sharedStrings.xml><?xml version="1.0" encoding="utf-8"?>
<sst xmlns="http://schemas.openxmlformats.org/spreadsheetml/2006/main" count="42" uniqueCount="31">
  <si>
    <t>附件16-1</t>
  </si>
  <si>
    <t xml:space="preserve">佛山市高明区西江产业新城管理委员会2022年财政预算执行总表 </t>
  </si>
  <si>
    <t>单位：万元</t>
  </si>
  <si>
    <t>收 入 项 目</t>
  </si>
  <si>
    <t>2022年年初预算</t>
  </si>
  <si>
    <t>2022年预算执行数</t>
  </si>
  <si>
    <t>完成年初预算（%）</t>
  </si>
  <si>
    <t>去年同期数</t>
  </si>
  <si>
    <t>比上年实绩增长（%）</t>
  </si>
  <si>
    <t>支 出 项 目</t>
  </si>
  <si>
    <t>一、一般公共预算收入</t>
  </si>
  <si>
    <t>一、一般公共预算支出</t>
  </si>
  <si>
    <t xml:space="preserve">  1.本级财政收入</t>
  </si>
  <si>
    <t xml:space="preserve">  1.本级财政支出</t>
  </si>
  <si>
    <t xml:space="preserve">  2.调入资金</t>
  </si>
  <si>
    <t>二、政府性基金预算收入</t>
  </si>
  <si>
    <t>二、政府性基金预算支出</t>
  </si>
  <si>
    <t xml:space="preserve">  2.专项转移支付收入</t>
  </si>
  <si>
    <t xml:space="preserve">  2.上解支出</t>
  </si>
  <si>
    <t xml:space="preserve">    其中：专项债券收入</t>
  </si>
  <si>
    <t xml:space="preserve">  3.专项转移支付收入</t>
  </si>
  <si>
    <t xml:space="preserve">  4.调出资金</t>
  </si>
  <si>
    <t>四、上年结转结余</t>
  </si>
  <si>
    <t>四、年终结转结余</t>
  </si>
  <si>
    <t xml:space="preserve">  1.一般公共预算年初结转结余</t>
  </si>
  <si>
    <t xml:space="preserve">  1.一般公共预算年终结转结余</t>
  </si>
  <si>
    <t xml:space="preserve">    其中：上级专项资金结转结余</t>
  </si>
  <si>
    <t xml:space="preserve">  2.政府性基金预算年初结转结余</t>
  </si>
  <si>
    <t xml:space="preserve">  2.政府性基金预算年终结转结余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</si>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</sst>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\-* #,##0_-;_-* &quot;-&quot;_-;_-@_-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9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9" fillId="2" borderId="0" applyProtection="0">
      <alignment vertical="center"/>
    </xf>
    <xf numFmtId="0" fontId="11" fillId="4" borderId="0" applyProtection="0">
      <alignment vertical="center"/>
    </xf>
    <xf numFmtId="43" fontId="0" fillId="0" borderId="0" applyProtection="0">
      <alignment vertical="center"/>
    </xf>
    <xf numFmtId="0" fontId="12" fillId="2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5" borderId="2" applyProtection="0">
      <alignment vertical="center"/>
    </xf>
    <xf numFmtId="0" fontId="12" fillId="4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43" fontId="0" fillId="0" borderId="0" applyFont="0" applyFill="0" applyBorder="0" applyAlignment="0" applyProtection="0"/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3" applyProtection="0">
      <alignment vertical="center"/>
    </xf>
    <xf numFmtId="0" fontId="20" fillId="0" borderId="3" applyProtection="0">
      <alignment vertical="center"/>
    </xf>
    <xf numFmtId="0" fontId="12" fillId="6" borderId="0" applyProtection="0">
      <alignment vertical="center"/>
    </xf>
    <xf numFmtId="0" fontId="15" fillId="0" borderId="4" applyProtection="0">
      <alignment vertical="center"/>
    </xf>
    <xf numFmtId="0" fontId="12" fillId="7" borderId="0" applyProtection="0">
      <alignment vertical="center"/>
    </xf>
    <xf numFmtId="0" fontId="21" fillId="8" borderId="5" applyProtection="0">
      <alignment vertical="center"/>
    </xf>
    <xf numFmtId="0" fontId="22" fillId="8" borderId="1" applyProtection="0">
      <alignment vertical="center"/>
    </xf>
    <xf numFmtId="0" fontId="23" fillId="9" borderId="6" applyProtection="0">
      <alignment vertical="center"/>
    </xf>
    <xf numFmtId="0" fontId="9" fillId="3" borderId="0" applyProtection="0">
      <alignment vertical="center"/>
    </xf>
    <xf numFmtId="0" fontId="12" fillId="10" borderId="0" applyProtection="0">
      <alignment vertical="center"/>
    </xf>
    <xf numFmtId="0" fontId="24" fillId="0" borderId="7" applyProtection="0">
      <alignment vertical="center"/>
    </xf>
    <xf numFmtId="0" fontId="25" fillId="0" borderId="8" applyProtection="0">
      <alignment vertical="center"/>
    </xf>
    <xf numFmtId="0" fontId="26" fillId="2" borderId="0" applyProtection="0">
      <alignment vertical="center"/>
    </xf>
    <xf numFmtId="0" fontId="11" fillId="11" borderId="0" applyProtection="0">
      <alignment vertical="center"/>
    </xf>
    <xf numFmtId="0" fontId="9" fillId="12" borderId="0" applyProtection="0">
      <alignment vertical="center"/>
    </xf>
    <xf numFmtId="0" fontId="12" fillId="13" borderId="0" applyProtection="0">
      <alignment vertical="center"/>
    </xf>
    <xf numFmtId="0" fontId="9" fillId="14" borderId="0" applyProtection="0">
      <alignment vertical="center"/>
    </xf>
    <xf numFmtId="0" fontId="9" fillId="6" borderId="0" applyProtection="0">
      <alignment vertical="center"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12" fillId="15" borderId="0" applyProtection="0">
      <alignment vertical="center"/>
    </xf>
    <xf numFmtId="0" fontId="12" fillId="16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12" fillId="13" borderId="0" applyProtection="0">
      <alignment vertical="center"/>
    </xf>
    <xf numFmtId="0" fontId="9" fillId="6" borderId="0" applyProtection="0">
      <alignment vertical="center"/>
    </xf>
    <xf numFmtId="0" fontId="12" fillId="6" borderId="0" applyProtection="0">
      <alignment vertical="center"/>
    </xf>
    <xf numFmtId="0" fontId="12" fillId="17" borderId="0" applyProtection="0">
      <alignment vertical="center"/>
    </xf>
    <xf numFmtId="0" fontId="9" fillId="3" borderId="0" applyProtection="0">
      <alignment vertical="center"/>
    </xf>
    <xf numFmtId="0" fontId="12" fillId="3" borderId="0" applyProtection="0">
      <alignment vertical="center"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10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vertical="center"/>
    </xf>
    <xf numFmtId="10" fontId="2" fillId="0" borderId="9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7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10" fontId="2" fillId="0" borderId="9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 wrapText="1"/>
    </xf>
    <xf numFmtId="10" fontId="4" fillId="0" borderId="9" xfId="0" applyNumberFormat="1" applyFont="1" applyFill="1" applyBorder="1" applyAlignment="1">
      <alignment horizontal="right" vertical="center" wrapText="1"/>
    </xf>
    <xf numFmtId="10" fontId="4" fillId="0" borderId="9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千位分隔_支出1-各办局_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15" zoomScaleNormal="115" zoomScaleSheetLayoutView="100" workbookViewId="0" topLeftCell="A1">
      <selection activeCell="A2" sqref="A2:L2"/>
    </sheetView>
  </sheetViews>
  <sheetFormatPr defaultColWidth="9.00390625" defaultRowHeight="12" customHeight="1"/>
  <cols>
    <col min="1" max="1" width="20.375" style="1" customWidth="1"/>
    <col min="2" max="2" width="8.875" style="1" customWidth="1"/>
    <col min="3" max="3" width="9.875" style="1" customWidth="1"/>
    <col min="4" max="4" width="8.875" style="1" customWidth="1"/>
    <col min="5" max="5" width="9.25390625" style="1" customWidth="1"/>
    <col min="6" max="6" width="9.00390625" style="1" customWidth="1"/>
    <col min="7" max="7" width="20.75390625" style="1" customWidth="1"/>
    <col min="8" max="8" width="7.875" style="1" customWidth="1"/>
    <col min="9" max="9" width="8.75390625" style="1" customWidth="1"/>
    <col min="10" max="10" width="8.25390625" style="1" customWidth="1"/>
    <col min="11" max="11" width="7.75390625" style="1" customWidth="1"/>
    <col min="12" max="253" width="9.00390625" style="1" customWidth="1"/>
  </cols>
  <sheetData>
    <row r="1" spans="1:10" s="1" customFormat="1" ht="1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2" s="2" customFormat="1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3" customFormat="1" ht="24" customHeight="1">
      <c r="A3" s="9"/>
      <c r="B3" s="9"/>
      <c r="C3" s="9"/>
      <c r="D3" s="9"/>
      <c r="E3" s="9"/>
      <c r="F3" s="9"/>
      <c r="G3" s="9"/>
      <c r="H3" s="9"/>
      <c r="L3" s="34" t="s">
        <v>2</v>
      </c>
    </row>
    <row r="4" spans="1:12" s="4" customFormat="1" ht="39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0" t="s">
        <v>9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</row>
    <row r="5" spans="1:12" s="1" customFormat="1" ht="22.5" customHeight="1">
      <c r="A5" s="12" t="s">
        <v>10</v>
      </c>
      <c r="B5" s="13">
        <f>SUM(B6:B6)</f>
        <v>2760</v>
      </c>
      <c r="C5" s="13">
        <f>SUM(C6:C6)</f>
        <v>10553</v>
      </c>
      <c r="D5" s="14">
        <f>IF(B5=0,"",ROUND(C5/B5,4))</f>
        <v>3.8236</v>
      </c>
      <c r="E5" s="13">
        <f>SUM(E6:E7)</f>
        <v>7313</v>
      </c>
      <c r="F5" s="14">
        <f>C5/E5-1</f>
        <v>0.443046629290305</v>
      </c>
      <c r="G5" s="12" t="s">
        <v>11</v>
      </c>
      <c r="H5" s="13">
        <f>SUM(H6:H6)</f>
        <v>3001</v>
      </c>
      <c r="I5" s="13">
        <f>SUM(I6)</f>
        <v>10698</v>
      </c>
      <c r="J5" s="14">
        <f>IF(H5=0,"",ROUND(I5/H5,4))</f>
        <v>3.5648</v>
      </c>
      <c r="K5" s="13">
        <f>SUM(K6)</f>
        <v>7780</v>
      </c>
      <c r="L5" s="14">
        <f>I5/K5-1</f>
        <v>0.3750642673521851</v>
      </c>
    </row>
    <row r="6" spans="1:12" s="1" customFormat="1" ht="22.5" customHeight="1">
      <c r="A6" s="12" t="s">
        <v>12</v>
      </c>
      <c r="B6" s="13">
        <v>2760</v>
      </c>
      <c r="C6" s="13">
        <v>10553</v>
      </c>
      <c r="D6" s="14">
        <f>IF(B6=0,"",ROUND(C6/B6,4))</f>
        <v>3.8236</v>
      </c>
      <c r="E6" s="13">
        <v>3377</v>
      </c>
      <c r="F6" s="14">
        <f>C6/E6-1</f>
        <v>2.1249629848978384</v>
      </c>
      <c r="G6" s="12" t="s">
        <v>13</v>
      </c>
      <c r="H6" s="13">
        <v>3001</v>
      </c>
      <c r="I6" s="13">
        <v>10698</v>
      </c>
      <c r="J6" s="14">
        <f>IF(H6=0,"",ROUND(I6/H6,4))</f>
        <v>3.5648</v>
      </c>
      <c r="K6" s="13">
        <v>7780</v>
      </c>
      <c r="L6" s="14">
        <f>I6/K6-1</f>
        <v>0.3750642673521851</v>
      </c>
    </row>
    <row r="7" spans="1:12" s="1" customFormat="1" ht="22.5" customHeight="1">
      <c r="A7" s="12" t="s">
        <v>14</v>
      </c>
      <c r="B7" s="13"/>
      <c r="D7" s="14"/>
      <c r="E7" s="13">
        <v>3936</v>
      </c>
      <c r="F7" s="14"/>
      <c r="G7" s="12"/>
      <c r="H7" s="13"/>
      <c r="I7" s="13"/>
      <c r="J7" s="14"/>
      <c r="K7" s="13"/>
      <c r="L7" s="14"/>
    </row>
    <row r="8" spans="1:12" s="1" customFormat="1" ht="22.5" customHeight="1">
      <c r="A8" s="15"/>
      <c r="B8" s="13"/>
      <c r="C8" s="13"/>
      <c r="D8" s="16">
        <f>IF(B8=0,"",ROUND(C8/B8,4))</f>
      </c>
      <c r="E8" s="13"/>
      <c r="F8" s="14"/>
      <c r="G8" s="15"/>
      <c r="H8" s="13"/>
      <c r="I8" s="13"/>
      <c r="J8" s="16">
        <f aca="true" t="shared" si="0" ref="J8:J13">IF(H8=0,"",ROUND(I8/H8,4))</f>
      </c>
      <c r="K8" s="13"/>
      <c r="L8" s="14"/>
    </row>
    <row r="9" spans="1:12" s="1" customFormat="1" ht="22.5" customHeight="1">
      <c r="A9" s="12" t="s">
        <v>15</v>
      </c>
      <c r="B9" s="13">
        <f>SUM(B10:B10)</f>
        <v>70942</v>
      </c>
      <c r="C9" s="13">
        <f>SUM(C10:C11)</f>
        <v>89480</v>
      </c>
      <c r="D9" s="14">
        <f>IF(B9=0,"",ROUND(C9/B9,4))</f>
        <v>1.2613</v>
      </c>
      <c r="E9" s="13">
        <f>SUM(E10:E11)</f>
        <v>71963</v>
      </c>
      <c r="F9" s="14">
        <f>C9/E9-1</f>
        <v>0.2434167558328586</v>
      </c>
      <c r="G9" s="12" t="s">
        <v>16</v>
      </c>
      <c r="H9" s="17">
        <f>SUM(H10:H12)</f>
        <v>70923</v>
      </c>
      <c r="I9" s="13">
        <f>SUM(I10:I12)</f>
        <v>88710</v>
      </c>
      <c r="J9" s="14">
        <f t="shared" si="0"/>
        <v>1.2508</v>
      </c>
      <c r="K9" s="13">
        <f>SUM(K10:K12,K14)</f>
        <v>71952</v>
      </c>
      <c r="L9" s="14">
        <f>I9/K9-1</f>
        <v>0.23290527018011997</v>
      </c>
    </row>
    <row r="10" spans="1:12" s="1" customFormat="1" ht="22.5" customHeight="1">
      <c r="A10" s="12" t="s">
        <v>12</v>
      </c>
      <c r="B10" s="13">
        <v>70942</v>
      </c>
      <c r="C10" s="13">
        <v>51080</v>
      </c>
      <c r="D10" s="14">
        <f>IF(B10=0,"",ROUND(C10/B10,4))</f>
        <v>0.72</v>
      </c>
      <c r="E10" s="13">
        <v>36963</v>
      </c>
      <c r="F10" s="14">
        <f>C10/E10-1</f>
        <v>0.38192246300354404</v>
      </c>
      <c r="G10" s="12" t="s">
        <v>13</v>
      </c>
      <c r="H10" s="13">
        <v>54390</v>
      </c>
      <c r="I10" s="13">
        <v>49187</v>
      </c>
      <c r="J10" s="14">
        <f t="shared" si="0"/>
        <v>0.9043</v>
      </c>
      <c r="K10" s="13">
        <v>13332</v>
      </c>
      <c r="L10" s="14">
        <f>I10/K10-1</f>
        <v>2.6893939393939394</v>
      </c>
    </row>
    <row r="11" spans="1:12" s="1" customFormat="1" ht="22.5" customHeight="1">
      <c r="A11" s="12" t="s">
        <v>17</v>
      </c>
      <c r="B11" s="13"/>
      <c r="C11" s="13">
        <v>38400</v>
      </c>
      <c r="D11" s="14"/>
      <c r="E11" s="13">
        <v>35000</v>
      </c>
      <c r="F11" s="14"/>
      <c r="G11" s="12" t="s">
        <v>18</v>
      </c>
      <c r="H11" s="13">
        <v>16533</v>
      </c>
      <c r="I11" s="35">
        <v>1123</v>
      </c>
      <c r="J11" s="14">
        <f t="shared" si="0"/>
        <v>0.0679</v>
      </c>
      <c r="K11" s="13">
        <v>19684</v>
      </c>
      <c r="L11" s="14">
        <f>I11/K11-1</f>
        <v>-0.9429485876854298</v>
      </c>
    </row>
    <row r="12" spans="1:12" s="1" customFormat="1" ht="22.5" customHeight="1">
      <c r="A12" s="12" t="s">
        <v>19</v>
      </c>
      <c r="B12" s="13"/>
      <c r="C12" s="13">
        <v>38400</v>
      </c>
      <c r="D12" s="14"/>
      <c r="E12" s="13">
        <v>35000</v>
      </c>
      <c r="F12" s="14"/>
      <c r="G12" s="18" t="s">
        <v>20</v>
      </c>
      <c r="H12" s="13"/>
      <c r="I12" s="19">
        <v>38400</v>
      </c>
      <c r="J12" s="14">
        <f t="shared" si="0"/>
      </c>
      <c r="K12" s="19">
        <v>35000</v>
      </c>
      <c r="L12" s="14"/>
    </row>
    <row r="13" spans="1:12" s="1" customFormat="1" ht="22.5" customHeight="1">
      <c r="A13" s="12"/>
      <c r="B13" s="13"/>
      <c r="C13" s="13"/>
      <c r="D13" s="14"/>
      <c r="E13" s="13"/>
      <c r="F13" s="14"/>
      <c r="G13" s="18" t="s">
        <v>19</v>
      </c>
      <c r="H13" s="13"/>
      <c r="I13" s="19">
        <v>38400</v>
      </c>
      <c r="J13" s="14">
        <f t="shared" si="0"/>
      </c>
      <c r="K13" s="13">
        <v>35000</v>
      </c>
      <c r="L13" s="14"/>
    </row>
    <row r="14" spans="1:12" s="1" customFormat="1" ht="22.5" customHeight="1">
      <c r="A14" s="19"/>
      <c r="B14" s="20"/>
      <c r="C14" s="13"/>
      <c r="D14" s="21"/>
      <c r="E14" s="13"/>
      <c r="F14" s="14"/>
      <c r="G14" s="12" t="s">
        <v>21</v>
      </c>
      <c r="H14" s="13"/>
      <c r="I14" s="13"/>
      <c r="J14" s="21"/>
      <c r="K14" s="13">
        <v>3936</v>
      </c>
      <c r="L14" s="14"/>
    </row>
    <row r="15" spans="1:12" s="1" customFormat="1" ht="15.75" customHeight="1">
      <c r="A15" s="19"/>
      <c r="B15" s="20"/>
      <c r="C15" s="13"/>
      <c r="D15" s="21"/>
      <c r="E15" s="13"/>
      <c r="F15" s="14"/>
      <c r="G15" s="12"/>
      <c r="H15" s="13"/>
      <c r="I15" s="13"/>
      <c r="J15" s="21"/>
      <c r="K15" s="13"/>
      <c r="L15" s="14"/>
    </row>
    <row r="16" spans="1:12" s="1" customFormat="1" ht="22.5" customHeight="1">
      <c r="A16" s="12" t="s">
        <v>22</v>
      </c>
      <c r="B16" s="22">
        <v>1243</v>
      </c>
      <c r="C16" s="13">
        <f>SUM(C17:C19)</f>
        <v>1246.4700000000012</v>
      </c>
      <c r="D16" s="21">
        <f>IF(B16=0,"",ROUND(C16/B16,4))</f>
        <v>1.0028</v>
      </c>
      <c r="E16" s="13">
        <f>SUM(E17:E19)</f>
        <v>1702.4700000000012</v>
      </c>
      <c r="F16" s="14">
        <f>C16/E16-1</f>
        <v>-0.26784612944721475</v>
      </c>
      <c r="G16" s="12" t="s">
        <v>23</v>
      </c>
      <c r="H16" s="20">
        <f>SUM(H17:H19)</f>
        <v>1021</v>
      </c>
      <c r="I16" s="13">
        <f>SUM(I17:I19)</f>
        <v>1871.4700000000012</v>
      </c>
      <c r="J16" s="21">
        <f>IF(H16=0,"",ROUND(I16/H16,4))</f>
        <v>1.833</v>
      </c>
      <c r="K16" s="13">
        <f>SUM(K17:K19)</f>
        <v>1246.4700000000012</v>
      </c>
      <c r="L16" s="14">
        <f>I16/K16-1</f>
        <v>0.5014159987805558</v>
      </c>
    </row>
    <row r="17" spans="1:12" s="1" customFormat="1" ht="27" customHeight="1">
      <c r="A17" s="23" t="s">
        <v>24</v>
      </c>
      <c r="B17" s="22">
        <v>1125</v>
      </c>
      <c r="C17" s="13">
        <v>1128.4700000000012</v>
      </c>
      <c r="D17" s="21">
        <f>IF(B17=0,"",ROUND(C17/B17,4))</f>
        <v>1.0031</v>
      </c>
      <c r="E17" s="13">
        <v>1595.4700000000012</v>
      </c>
      <c r="F17" s="14">
        <f>C17/E17-1</f>
        <v>-0.2927037173998882</v>
      </c>
      <c r="G17" s="23" t="s">
        <v>25</v>
      </c>
      <c r="H17" s="24">
        <f>B6+B17-H6</f>
        <v>884</v>
      </c>
      <c r="I17" s="13">
        <f>C6+C17-I6</f>
        <v>983.4700000000012</v>
      </c>
      <c r="J17" s="21">
        <f>IF(H17=0,"",ROUND(I17/H17,4))</f>
        <v>1.1125</v>
      </c>
      <c r="K17" s="36">
        <v>1128.4700000000012</v>
      </c>
      <c r="L17" s="14">
        <f>I17/K17-1</f>
        <v>-0.12849256072381177</v>
      </c>
    </row>
    <row r="18" spans="1:12" s="1" customFormat="1" ht="27" customHeight="1">
      <c r="A18" s="23" t="s">
        <v>26</v>
      </c>
      <c r="B18" s="25"/>
      <c r="C18" s="13"/>
      <c r="D18" s="21"/>
      <c r="E18" s="13"/>
      <c r="F18" s="14"/>
      <c r="G18" s="23" t="s">
        <v>26</v>
      </c>
      <c r="H18" s="26"/>
      <c r="I18" s="13"/>
      <c r="J18" s="21"/>
      <c r="K18" s="37"/>
      <c r="L18" s="14"/>
    </row>
    <row r="19" spans="1:12" s="1" customFormat="1" ht="27" customHeight="1">
      <c r="A19" s="23" t="s">
        <v>27</v>
      </c>
      <c r="B19" s="27">
        <v>118</v>
      </c>
      <c r="C19" s="13">
        <v>118</v>
      </c>
      <c r="D19" s="21">
        <f>IF(B19=0,"",ROUND(C19/B19,4))</f>
        <v>1</v>
      </c>
      <c r="E19" s="13">
        <v>107</v>
      </c>
      <c r="F19" s="14">
        <f>C19/E19-1</f>
        <v>0.10280373831775691</v>
      </c>
      <c r="G19" s="23" t="s">
        <v>28</v>
      </c>
      <c r="H19" s="24">
        <f>B9+B19-H9</f>
        <v>137</v>
      </c>
      <c r="I19" s="13">
        <f>C9+C19-I9</f>
        <v>888</v>
      </c>
      <c r="J19" s="21">
        <f>IF(H19=0,"",ROUND(I19/H19,4))</f>
        <v>6.4818</v>
      </c>
      <c r="K19" s="13">
        <v>118</v>
      </c>
      <c r="L19" s="14">
        <f>I19/K19-1</f>
        <v>6.52542372881356</v>
      </c>
    </row>
    <row r="20" spans="1:12" s="1" customFormat="1" ht="27" customHeight="1">
      <c r="A20" s="23" t="s">
        <v>26</v>
      </c>
      <c r="B20" s="13"/>
      <c r="C20" s="13"/>
      <c r="D20" s="21">
        <f>IF(B20=0,"",ROUND(C20/B20,4))</f>
      </c>
      <c r="E20" s="13"/>
      <c r="F20" s="14"/>
      <c r="G20" s="23" t="s">
        <v>26</v>
      </c>
      <c r="H20" s="28"/>
      <c r="I20" s="38"/>
      <c r="J20" s="21">
        <f>IF(H20=0,"",ROUND(I20/H20,4))</f>
      </c>
      <c r="K20" s="13"/>
      <c r="L20" s="14"/>
    </row>
    <row r="21" spans="1:12" s="1" customFormat="1" ht="18" customHeight="1">
      <c r="A21" s="29"/>
      <c r="B21" s="13"/>
      <c r="C21" s="13"/>
      <c r="D21" s="21"/>
      <c r="E21" s="13"/>
      <c r="F21" s="14"/>
      <c r="G21" s="29"/>
      <c r="H21" s="28"/>
      <c r="I21" s="38"/>
      <c r="J21" s="21"/>
      <c r="K21" s="13"/>
      <c r="L21" s="14"/>
    </row>
    <row r="22" spans="1:12" s="5" customFormat="1" ht="22.5" customHeight="1">
      <c r="A22" s="10" t="s">
        <v>29</v>
      </c>
      <c r="B22" s="30">
        <f>SUM(B5,B9,B16)</f>
        <v>74945</v>
      </c>
      <c r="C22" s="30">
        <f>SUM(C5,C9,C16)</f>
        <v>101279.47</v>
      </c>
      <c r="D22" s="31">
        <f>IF(B22=0,"",ROUND(C22/B22,4))</f>
        <v>1.3514</v>
      </c>
      <c r="E22" s="30">
        <f>SUM(E5+E9+E16)</f>
        <v>80978.47</v>
      </c>
      <c r="F22" s="32">
        <f>C22/E22-1</f>
        <v>0.2506962653159537</v>
      </c>
      <c r="G22" s="10" t="s">
        <v>30</v>
      </c>
      <c r="H22" s="30">
        <f>SUM(H5,H9,H16)</f>
        <v>74945</v>
      </c>
      <c r="I22" s="30">
        <f>SUM(I5,I9,I16)</f>
        <v>101279.47</v>
      </c>
      <c r="J22" s="31">
        <f>IF(H22=0,"",ROUND(I22/H22,4))</f>
        <v>1.3514</v>
      </c>
      <c r="K22" s="30">
        <f>SUM(K16+K9+K5)</f>
        <v>80978.47</v>
      </c>
      <c r="L22" s="32">
        <f>I22/K22-1</f>
        <v>0.2506962653159537</v>
      </c>
    </row>
    <row r="23" spans="2:10" s="1" customFormat="1" ht="24.75" customHeight="1">
      <c r="B23" s="33"/>
      <c r="C23" s="33"/>
      <c r="D23" s="33"/>
      <c r="E23" s="33"/>
      <c r="F23" s="33"/>
      <c r="H23" s="33"/>
      <c r="I23" s="33"/>
      <c r="J23" s="33"/>
    </row>
    <row r="24" spans="2:10" s="1" customFormat="1" ht="24.75" customHeight="1">
      <c r="B24" s="33"/>
      <c r="C24" s="33"/>
      <c r="D24" s="33"/>
      <c r="E24" s="33"/>
      <c r="F24" s="33"/>
      <c r="H24" s="33"/>
      <c r="I24" s="33"/>
      <c r="J24" s="33"/>
    </row>
    <row r="25" spans="2:10" s="1" customFormat="1" ht="24.75" customHeight="1">
      <c r="B25" s="33"/>
      <c r="C25" s="33"/>
      <c r="D25" s="33"/>
      <c r="E25" s="33"/>
      <c r="F25" s="33"/>
      <c r="H25" s="33"/>
      <c r="I25" s="33"/>
      <c r="J25" s="33"/>
    </row>
    <row r="26" spans="2:10" s="1" customFormat="1" ht="24.75" customHeight="1">
      <c r="B26" s="33"/>
      <c r="C26" s="33"/>
      <c r="D26" s="33"/>
      <c r="E26" s="33"/>
      <c r="F26" s="33"/>
      <c r="H26" s="33"/>
      <c r="I26" s="33"/>
      <c r="J26" s="33"/>
    </row>
    <row r="27" spans="2:10" s="1" customFormat="1" ht="24.75" customHeight="1">
      <c r="B27" s="33"/>
      <c r="C27" s="33"/>
      <c r="D27" s="33"/>
      <c r="E27" s="33"/>
      <c r="F27" s="33"/>
      <c r="H27" s="33"/>
      <c r="I27" s="33"/>
      <c r="J27" s="33"/>
    </row>
    <row r="28" spans="2:10" s="1" customFormat="1" ht="24.75" customHeight="1">
      <c r="B28" s="33"/>
      <c r="C28" s="33"/>
      <c r="D28" s="33"/>
      <c r="E28" s="33"/>
      <c r="F28" s="33"/>
      <c r="H28" s="33"/>
      <c r="I28" s="33"/>
      <c r="J28" s="33"/>
    </row>
    <row r="29" spans="2:10" s="1" customFormat="1" ht="24.75" customHeight="1">
      <c r="B29" s="33"/>
      <c r="C29" s="33"/>
      <c r="D29" s="33"/>
      <c r="E29" s="33"/>
      <c r="F29" s="33"/>
      <c r="H29" s="33"/>
      <c r="I29" s="33"/>
      <c r="J29" s="33"/>
    </row>
    <row r="30" spans="2:10" s="1" customFormat="1" ht="24.75" customHeight="1">
      <c r="B30" s="33"/>
      <c r="C30" s="33"/>
      <c r="D30" s="33"/>
      <c r="E30" s="33"/>
      <c r="F30" s="33"/>
      <c r="H30" s="33"/>
      <c r="I30" s="33"/>
      <c r="J30" s="33"/>
    </row>
    <row r="31" spans="2:10" s="1" customFormat="1" ht="24.75" customHeight="1">
      <c r="B31" s="33"/>
      <c r="C31" s="33"/>
      <c r="D31" s="33"/>
      <c r="E31" s="33"/>
      <c r="F31" s="33"/>
      <c r="H31" s="33"/>
      <c r="I31" s="33"/>
      <c r="J31" s="33"/>
    </row>
    <row r="32" spans="2:10" s="1" customFormat="1" ht="24.75" customHeight="1">
      <c r="B32" s="33"/>
      <c r="C32" s="33"/>
      <c r="D32" s="33"/>
      <c r="E32" s="33"/>
      <c r="F32" s="33"/>
      <c r="H32" s="33"/>
      <c r="I32" s="33"/>
      <c r="J32" s="33"/>
    </row>
    <row r="33" spans="2:10" s="1" customFormat="1" ht="24.75" customHeight="1">
      <c r="B33" s="33"/>
      <c r="C33" s="33"/>
      <c r="D33" s="33"/>
      <c r="E33" s="33"/>
      <c r="F33" s="33"/>
      <c r="H33" s="33"/>
      <c r="I33" s="33"/>
      <c r="J33" s="33"/>
    </row>
    <row r="34" spans="2:10" s="1" customFormat="1" ht="24.75" customHeight="1">
      <c r="B34" s="33"/>
      <c r="C34" s="33"/>
      <c r="D34" s="33"/>
      <c r="E34" s="33"/>
      <c r="F34" s="33"/>
      <c r="H34" s="33"/>
      <c r="I34" s="33"/>
      <c r="J34" s="33"/>
    </row>
    <row r="35" spans="8:10" s="1" customFormat="1" ht="24.75" customHeight="1">
      <c r="H35" s="33"/>
      <c r="I35" s="33"/>
      <c r="J35" s="33"/>
    </row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</sheetData>
  <sheetProtection/>
  <mergeCells count="1">
    <mergeCell ref="A2:L2"/>
  </mergeCells>
  <printOptions horizontalCentered="1"/>
  <pageMargins left="0.23999999999999996" right="0" top="0.3145833333333333" bottom="0.31" header="0.28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麦碧莹</dc:creator>
  <cp:keywords/>
  <dc:description/>
  <cp:lastModifiedBy>杨应音</cp:lastModifiedBy>
  <dcterms:created xsi:type="dcterms:W3CDTF">2020-07-23T07:20:26Z</dcterms:created>
  <dcterms:modified xsi:type="dcterms:W3CDTF">2022-12-28T04:04:50Z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E7C01296C3A34FD79EF107F9C57888E4</vt:lpwstr>
  </property>
</Properties>
</file>