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区级基金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<sst xmlns="http://schemas.openxmlformats.org/spreadsheetml/2006/main" count="42" uniqueCount="38">
  <si>
    <t>附件10</t>
  </si>
  <si>
    <t>佛山市高明区2023年(区本级)政府性基金预算收支总表</t>
  </si>
  <si>
    <t>单位：万元</t>
  </si>
  <si>
    <t>收入预算科目</t>
  </si>
  <si>
    <t>2023年预算</t>
  </si>
  <si>
    <t>全区</t>
  </si>
  <si>
    <t>镇级</t>
  </si>
  <si>
    <t>2022年预算</t>
  </si>
  <si>
    <t>比2022年预算增长(%)</t>
  </si>
  <si>
    <t>支出预算科目</t>
  </si>
  <si>
    <t>比2022年预算增长 (%)</t>
  </si>
  <si>
    <t>一、政府性基金预算收入</t>
  </si>
  <si>
    <t>一、政府性基金预算支出</t>
  </si>
  <si>
    <t xml:space="preserve">   国有土地使用权出让收入</t>
  </si>
  <si>
    <t xml:space="preserve">  国有土地使用权出让收入安排的支出</t>
  </si>
  <si>
    <t xml:space="preserve">   国有土地收益基金收入</t>
  </si>
  <si>
    <t xml:space="preserve">  国有土地收益基金安排的支出</t>
  </si>
  <si>
    <t xml:space="preserve">   农业土地开发资金收入</t>
  </si>
  <si>
    <t xml:space="preserve">  农业土地开发资金安排的支出</t>
  </si>
  <si>
    <t xml:space="preserve">   城市基础设施配套费收入</t>
  </si>
  <si>
    <t xml:space="preserve">  城市基础设施配套费安排的支出</t>
  </si>
  <si>
    <t xml:space="preserve">   彩票公益金收入</t>
  </si>
  <si>
    <t xml:space="preserve">  彩票公益金安排的支出</t>
  </si>
  <si>
    <t xml:space="preserve">   污水处理费收入</t>
  </si>
  <si>
    <t xml:space="preserve">  污水处理费安排的支出</t>
  </si>
  <si>
    <t xml:space="preserve">  其他政府性基金支出</t>
  </si>
  <si>
    <t xml:space="preserve">  地方政府专项债务付息支出</t>
  </si>
  <si>
    <t xml:space="preserve">  地方政府专项债务发行费用支出</t>
  </si>
  <si>
    <t xml:space="preserve">  专项债券收入安排的支出</t>
  </si>
  <si>
    <t xml:space="preserve"> 二、上级补助收入</t>
  </si>
  <si>
    <t>二、政府性基金上解支出</t>
  </si>
  <si>
    <t>三、地方政府债券收入</t>
  </si>
  <si>
    <t>三、地方政府专项债务还本支出</t>
  </si>
  <si>
    <t>四、调出资金</t>
  </si>
  <si>
    <t>四、上年结余收入</t>
  </si>
  <si>
    <t>五、年终结余</t>
  </si>
  <si>
    <t>基金预算收入合计</t>
  </si>
  <si>
    <t>基金预算支出合计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</si>
</sst>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176" fontId="1" fillId="0" borderId="12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vertical="center" wrapText="1"/>
    </xf>
    <xf numFmtId="176" fontId="1" fillId="0" borderId="16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horizontal="right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8&#65306;&#65288;&#20840;&#21306;&#65289;&#20315;&#23665;&#24066;&#39640;&#26126;&#21306;2022&#24180;&#25919;&#24220;&#24615;&#22522;&#37329;&#39044;&#31639;&#25910;&#25903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全区基金"/>
    </sheetNames>
    <sheetDataSet>
      <sheetData sheetId="0">
        <row r="4">
          <cell r="I4" t="str">
            <v>支出预算科目</v>
          </cell>
          <cell r="J4" t="str">
            <v>2022年预算</v>
          </cell>
        </row>
        <row r="5">
          <cell r="I5" t="str">
            <v>一、政府性基金预算支出</v>
          </cell>
          <cell r="J5">
            <v>484071</v>
          </cell>
        </row>
        <row r="6">
          <cell r="I6" t="str">
            <v>  国有土地使用权出让收入安排的支出</v>
          </cell>
          <cell r="J6">
            <v>417541.29186600004</v>
          </cell>
        </row>
        <row r="7">
          <cell r="I7" t="str">
            <v>  国有土地收益基金安排的支出</v>
          </cell>
          <cell r="J7">
            <v>0</v>
          </cell>
        </row>
        <row r="8">
          <cell r="I8" t="str">
            <v>  农业土地开发资金安排的支出</v>
          </cell>
          <cell r="J8">
            <v>1616.271742</v>
          </cell>
        </row>
        <row r="9">
          <cell r="I9" t="str">
            <v>  城市基础设施配套费安排的支出</v>
          </cell>
          <cell r="J9">
            <v>13902.2082</v>
          </cell>
        </row>
        <row r="10">
          <cell r="I10" t="str">
            <v>  污水处理费安排的支出</v>
          </cell>
          <cell r="J10">
            <v>13857</v>
          </cell>
        </row>
        <row r="11">
          <cell r="I11" t="str">
            <v>  彩票公益金安排的支出</v>
          </cell>
          <cell r="J11">
            <v>1101.05</v>
          </cell>
        </row>
        <row r="12">
          <cell r="I12" t="str">
            <v>  其他政府性基金支出</v>
          </cell>
          <cell r="J12">
            <v>54</v>
          </cell>
        </row>
        <row r="13">
          <cell r="I13" t="str">
            <v>  地方政府专项债务付息支出</v>
          </cell>
          <cell r="J13">
            <v>36000</v>
          </cell>
        </row>
        <row r="14">
          <cell r="I14" t="str">
            <v>  地方政府专项债务发行费用支出</v>
          </cell>
          <cell r="J14">
            <v>0</v>
          </cell>
        </row>
        <row r="15">
          <cell r="I15" t="str">
            <v>  专项债券收入安排的支出</v>
          </cell>
          <cell r="J15">
            <v>0</v>
          </cell>
        </row>
        <row r="16">
          <cell r="I16" t="str">
            <v>  抗疫特别国债安排的支出</v>
          </cell>
          <cell r="J16">
            <v>0</v>
          </cell>
        </row>
        <row r="17">
          <cell r="I17" t="str">
            <v>二、转移性支出</v>
          </cell>
          <cell r="J17">
            <v>95000</v>
          </cell>
        </row>
        <row r="18">
          <cell r="I18" t="str">
            <v>    政府性基金上解支出</v>
          </cell>
          <cell r="J18">
            <v>95000</v>
          </cell>
        </row>
        <row r="19">
          <cell r="J19">
            <v>0</v>
          </cell>
        </row>
        <row r="20">
          <cell r="I20" t="str">
            <v>三、地方政府专项债务还本支出</v>
          </cell>
          <cell r="J20">
            <v>51150</v>
          </cell>
        </row>
        <row r="22">
          <cell r="I22" t="str">
            <v>四、调出资金</v>
          </cell>
        </row>
        <row r="23">
          <cell r="I23" t="str">
            <v>五、年终结余</v>
          </cell>
          <cell r="J23">
            <v>-2571</v>
          </cell>
        </row>
        <row r="24">
          <cell r="I24" t="str">
            <v>    政府性基金年终结余</v>
          </cell>
        </row>
        <row r="25">
          <cell r="I25" t="str">
            <v>      其中：国有土地使用权出让</v>
          </cell>
        </row>
        <row r="26">
          <cell r="I26" t="str">
            <v>           国有土地收益基金</v>
          </cell>
        </row>
        <row r="27">
          <cell r="I27" t="str">
            <v>           农业土地开发资金</v>
          </cell>
        </row>
        <row r="28">
          <cell r="I28" t="str">
            <v>           彩票公益金</v>
          </cell>
        </row>
        <row r="29">
          <cell r="I29" t="str">
            <v>           城市基础设施配套费</v>
          </cell>
        </row>
        <row r="30">
          <cell r="I30" t="str">
            <v>           污水处理费</v>
          </cell>
        </row>
        <row r="31">
          <cell r="I31" t="str">
            <v>           大中型水库移民后期扶持基金</v>
          </cell>
        </row>
        <row r="32">
          <cell r="I32" t="str">
            <v>           国家重大水利工程建设</v>
          </cell>
        </row>
        <row r="33">
          <cell r="I33" t="str">
            <v>           港口建设费安排的支出</v>
          </cell>
        </row>
        <row r="34">
          <cell r="I34" t="str">
            <v>           国家电影事业发展专项资金安排的支出</v>
          </cell>
        </row>
        <row r="35">
          <cell r="I35" t="str">
            <v>支出合计</v>
          </cell>
          <cell r="J35">
            <v>630221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Zeros="0" tabSelected="1" view="pageBreakPreview" zoomScaleSheetLayoutView="100" workbookViewId="0" topLeftCell="A12">
      <selection activeCell="H23" sqref="H23"/>
    </sheetView>
  </sheetViews>
  <sheetFormatPr defaultColWidth="9.00390625" defaultRowHeight="14.25"/>
  <cols>
    <col min="1" max="1" width="30.625" style="6" customWidth="1"/>
    <col min="2" max="2" width="13.00390625" style="7" customWidth="1"/>
    <col min="3" max="3" width="12.25390625" style="7" hidden="1" customWidth="1"/>
    <col min="4" max="4" width="12.125" style="7" hidden="1" customWidth="1"/>
    <col min="5" max="5" width="13.25390625" style="7" customWidth="1"/>
    <col min="6" max="6" width="13.25390625" style="8" customWidth="1"/>
    <col min="7" max="7" width="33.375" style="6" customWidth="1"/>
    <col min="8" max="8" width="14.75390625" style="7" customWidth="1"/>
    <col min="9" max="9" width="12.625" style="7" hidden="1" customWidth="1"/>
    <col min="10" max="10" width="11.75390625" style="7" hidden="1" customWidth="1"/>
    <col min="11" max="11" width="12.00390625" style="7" customWidth="1"/>
    <col min="12" max="12" width="13.00390625" style="8" customWidth="1"/>
    <col min="13" max="16384" width="9.00390625" style="6" customWidth="1"/>
  </cols>
  <sheetData>
    <row r="1" ht="33" customHeight="1">
      <c r="A1" s="9" t="s">
        <v>0</v>
      </c>
    </row>
    <row r="2" spans="1:12" ht="27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1"/>
    </row>
    <row r="3" spans="1:12" s="1" customFormat="1" ht="30.75" customHeight="1">
      <c r="A3" s="12"/>
      <c r="B3" s="13"/>
      <c r="C3" s="13"/>
      <c r="D3" s="13"/>
      <c r="E3" s="13"/>
      <c r="F3" s="14"/>
      <c r="G3" s="15"/>
      <c r="H3" s="13"/>
      <c r="I3" s="13"/>
      <c r="J3" s="13"/>
      <c r="K3" s="13"/>
      <c r="L3" s="41" t="s">
        <v>2</v>
      </c>
    </row>
    <row r="4" spans="1:12" s="2" customFormat="1" ht="34.5" customHeight="1">
      <c r="A4" s="16" t="s">
        <v>3</v>
      </c>
      <c r="B4" s="17" t="s">
        <v>4</v>
      </c>
      <c r="C4" s="18" t="s">
        <v>5</v>
      </c>
      <c r="D4" s="18" t="s">
        <v>6</v>
      </c>
      <c r="E4" s="17" t="s">
        <v>7</v>
      </c>
      <c r="F4" s="19" t="s">
        <v>8</v>
      </c>
      <c r="G4" s="16" t="s">
        <v>9</v>
      </c>
      <c r="H4" s="17" t="s">
        <v>4</v>
      </c>
      <c r="I4" s="18" t="s">
        <v>5</v>
      </c>
      <c r="J4" s="18" t="s">
        <v>6</v>
      </c>
      <c r="K4" s="42" t="s">
        <v>7</v>
      </c>
      <c r="L4" s="43" t="s">
        <v>10</v>
      </c>
    </row>
    <row r="5" spans="1:12" s="3" customFormat="1" ht="27.75" customHeight="1">
      <c r="A5" s="20" t="s">
        <v>11</v>
      </c>
      <c r="B5" s="21">
        <f aca="true" t="shared" si="0" ref="B5:B17">C5-D5</f>
        <v>256860</v>
      </c>
      <c r="C5" s="21">
        <f>SUM(C6:C11)</f>
        <v>374800</v>
      </c>
      <c r="D5" s="21">
        <f>SUM(D6:D11)</f>
        <v>117940</v>
      </c>
      <c r="E5" s="21">
        <f>SUM(E6:E11)</f>
        <v>224653</v>
      </c>
      <c r="F5" s="22">
        <f aca="true" t="shared" si="1" ref="F5:F11">(B5/E5-1)*100</f>
        <v>14.336332032067233</v>
      </c>
      <c r="G5" s="20" t="s">
        <v>12</v>
      </c>
      <c r="H5" s="21">
        <f aca="true" t="shared" si="2" ref="H5:H14">I5-J5</f>
        <v>283540.23699999996</v>
      </c>
      <c r="I5" s="21">
        <v>401480.23699999996</v>
      </c>
      <c r="J5" s="21">
        <f>SUM(J6:J13)</f>
        <v>117940</v>
      </c>
      <c r="K5" s="21">
        <v>244386</v>
      </c>
      <c r="L5" s="22">
        <f aca="true" t="shared" si="3" ref="L5:L14">(H5/K5-1)*100</f>
        <v>16.021472997634877</v>
      </c>
    </row>
    <row r="6" spans="1:12" s="3" customFormat="1" ht="27.75" customHeight="1">
      <c r="A6" s="23" t="s">
        <v>13</v>
      </c>
      <c r="B6" s="21">
        <f t="shared" si="0"/>
        <v>241360</v>
      </c>
      <c r="C6" s="24">
        <v>344800</v>
      </c>
      <c r="D6" s="24">
        <v>103440</v>
      </c>
      <c r="E6" s="21">
        <v>200000</v>
      </c>
      <c r="F6" s="22">
        <f t="shared" si="1"/>
        <v>20.68000000000001</v>
      </c>
      <c r="G6" s="20" t="s">
        <v>14</v>
      </c>
      <c r="H6" s="21">
        <f t="shared" si="2"/>
        <v>230116.0954</v>
      </c>
      <c r="I6" s="21">
        <v>333556.0954</v>
      </c>
      <c r="J6" s="21">
        <v>103440</v>
      </c>
      <c r="K6" s="21">
        <v>183091</v>
      </c>
      <c r="L6" s="22">
        <f t="shared" si="3"/>
        <v>25.684001616682405</v>
      </c>
    </row>
    <row r="7" spans="1:12" s="3" customFormat="1" ht="27.75" customHeight="1">
      <c r="A7" s="23" t="s">
        <v>15</v>
      </c>
      <c r="B7" s="21">
        <f t="shared" si="0"/>
        <v>3000</v>
      </c>
      <c r="C7" s="24">
        <v>3000</v>
      </c>
      <c r="D7" s="21"/>
      <c r="E7" s="21">
        <v>5000</v>
      </c>
      <c r="F7" s="22">
        <f t="shared" si="1"/>
        <v>-40</v>
      </c>
      <c r="G7" s="20" t="s">
        <v>16</v>
      </c>
      <c r="H7" s="21">
        <f t="shared" si="2"/>
        <v>1600</v>
      </c>
      <c r="I7" s="21">
        <v>1600</v>
      </c>
      <c r="J7" s="21"/>
      <c r="K7" s="21">
        <v>5000</v>
      </c>
      <c r="L7" s="22">
        <f t="shared" si="3"/>
        <v>-68</v>
      </c>
    </row>
    <row r="8" spans="1:12" s="3" customFormat="1" ht="27.75" customHeight="1">
      <c r="A8" s="23" t="s">
        <v>17</v>
      </c>
      <c r="B8" s="21">
        <f t="shared" si="0"/>
        <v>1000</v>
      </c>
      <c r="C8" s="24">
        <v>1000</v>
      </c>
      <c r="D8" s="21"/>
      <c r="E8" s="21">
        <v>1500</v>
      </c>
      <c r="F8" s="22">
        <f t="shared" si="1"/>
        <v>-33.333333333333336</v>
      </c>
      <c r="G8" s="20" t="s">
        <v>18</v>
      </c>
      <c r="H8" s="21">
        <f t="shared" si="2"/>
        <v>750</v>
      </c>
      <c r="I8" s="21">
        <v>750</v>
      </c>
      <c r="J8" s="21"/>
      <c r="K8" s="21">
        <v>1616</v>
      </c>
      <c r="L8" s="22">
        <f t="shared" si="3"/>
        <v>-53.589108910891085</v>
      </c>
    </row>
    <row r="9" spans="1:12" s="3" customFormat="1" ht="27.75" customHeight="1">
      <c r="A9" s="23" t="s">
        <v>19</v>
      </c>
      <c r="B9" s="21">
        <f t="shared" si="0"/>
        <v>7600</v>
      </c>
      <c r="C9" s="24">
        <v>14600</v>
      </c>
      <c r="D9" s="24">
        <v>7000</v>
      </c>
      <c r="E9" s="21">
        <v>10000</v>
      </c>
      <c r="F9" s="22">
        <f t="shared" si="1"/>
        <v>-24</v>
      </c>
      <c r="G9" s="25" t="s">
        <v>20</v>
      </c>
      <c r="H9" s="21">
        <f t="shared" si="2"/>
        <v>4200</v>
      </c>
      <c r="I9" s="21">
        <v>11200</v>
      </c>
      <c r="J9" s="21">
        <v>7000</v>
      </c>
      <c r="K9" s="21">
        <v>11014</v>
      </c>
      <c r="L9" s="22">
        <f t="shared" si="3"/>
        <v>-61.866715089885595</v>
      </c>
    </row>
    <row r="10" spans="1:12" s="3" customFormat="1" ht="27.75" customHeight="1">
      <c r="A10" s="23" t="s">
        <v>21</v>
      </c>
      <c r="B10" s="21">
        <f t="shared" si="0"/>
        <v>1400</v>
      </c>
      <c r="C10" s="24">
        <v>1400</v>
      </c>
      <c r="D10" s="21"/>
      <c r="E10" s="21">
        <v>1500</v>
      </c>
      <c r="F10" s="22">
        <f t="shared" si="1"/>
        <v>-6.666666666666665</v>
      </c>
      <c r="G10" s="25" t="s">
        <v>22</v>
      </c>
      <c r="H10" s="21">
        <f t="shared" si="2"/>
        <v>1000</v>
      </c>
      <c r="I10" s="21">
        <v>1000</v>
      </c>
      <c r="J10" s="21"/>
      <c r="K10" s="21">
        <v>1101</v>
      </c>
      <c r="L10" s="22">
        <f t="shared" si="3"/>
        <v>-9.173478655767486</v>
      </c>
    </row>
    <row r="11" spans="1:12" s="3" customFormat="1" ht="27.75" customHeight="1">
      <c r="A11" s="23" t="s">
        <v>23</v>
      </c>
      <c r="B11" s="21">
        <f t="shared" si="0"/>
        <v>2500</v>
      </c>
      <c r="C11" s="24">
        <v>10000</v>
      </c>
      <c r="D11" s="21">
        <v>7500</v>
      </c>
      <c r="E11" s="21">
        <v>6653</v>
      </c>
      <c r="F11" s="22">
        <f t="shared" si="1"/>
        <v>-62.422967082519165</v>
      </c>
      <c r="G11" s="26" t="s">
        <v>24</v>
      </c>
      <c r="H11" s="21">
        <f t="shared" si="2"/>
        <v>436.1415999999999</v>
      </c>
      <c r="I11" s="21">
        <v>7936.1416</v>
      </c>
      <c r="J11" s="21">
        <v>7500</v>
      </c>
      <c r="K11" s="21">
        <v>6510</v>
      </c>
      <c r="L11" s="22">
        <f t="shared" si="3"/>
        <v>-93.30043625192013</v>
      </c>
    </row>
    <row r="12" spans="1:12" s="3" customFormat="1" ht="27.75" customHeight="1">
      <c r="A12" s="23"/>
      <c r="B12" s="21">
        <f t="shared" si="0"/>
        <v>0</v>
      </c>
      <c r="C12" s="21"/>
      <c r="D12" s="21"/>
      <c r="E12" s="21"/>
      <c r="F12" s="22"/>
      <c r="G12" s="26" t="s">
        <v>25</v>
      </c>
      <c r="H12" s="21">
        <f t="shared" si="2"/>
        <v>3</v>
      </c>
      <c r="I12" s="21">
        <v>3</v>
      </c>
      <c r="J12" s="21"/>
      <c r="K12" s="21">
        <v>54</v>
      </c>
      <c r="L12" s="22">
        <f t="shared" si="3"/>
        <v>-94.44444444444444</v>
      </c>
    </row>
    <row r="13" spans="1:12" s="3" customFormat="1" ht="27.75" customHeight="1">
      <c r="A13" s="23"/>
      <c r="B13" s="21">
        <f t="shared" si="0"/>
        <v>0</v>
      </c>
      <c r="C13" s="21"/>
      <c r="D13" s="21"/>
      <c r="E13" s="21">
        <v>0</v>
      </c>
      <c r="F13" s="22"/>
      <c r="G13" s="26" t="s">
        <v>26</v>
      </c>
      <c r="H13" s="21">
        <f t="shared" si="2"/>
        <v>45000</v>
      </c>
      <c r="I13" s="21">
        <v>45000</v>
      </c>
      <c r="J13" s="21"/>
      <c r="K13" s="21">
        <v>36000</v>
      </c>
      <c r="L13" s="22">
        <f t="shared" si="3"/>
        <v>25</v>
      </c>
    </row>
    <row r="14" spans="1:12" s="3" customFormat="1" ht="27.75" customHeight="1">
      <c r="A14" s="23"/>
      <c r="B14" s="21">
        <f t="shared" si="0"/>
        <v>0</v>
      </c>
      <c r="C14" s="21"/>
      <c r="D14" s="21"/>
      <c r="E14" s="21">
        <v>0</v>
      </c>
      <c r="F14" s="22"/>
      <c r="G14" s="26" t="s">
        <v>27</v>
      </c>
      <c r="H14" s="21">
        <f t="shared" si="2"/>
        <v>435</v>
      </c>
      <c r="I14" s="21">
        <v>435</v>
      </c>
      <c r="J14" s="21"/>
      <c r="K14" s="21"/>
      <c r="L14" s="22"/>
    </row>
    <row r="15" spans="1:12" s="3" customFormat="1" ht="27.75" customHeight="1">
      <c r="A15" s="23"/>
      <c r="B15" s="21">
        <f t="shared" si="0"/>
        <v>0</v>
      </c>
      <c r="C15" s="21"/>
      <c r="D15" s="21"/>
      <c r="E15" s="21">
        <v>0</v>
      </c>
      <c r="F15" s="22"/>
      <c r="G15" s="26" t="s">
        <v>28</v>
      </c>
      <c r="H15" s="21"/>
      <c r="I15" s="21">
        <v>0</v>
      </c>
      <c r="J15" s="21"/>
      <c r="K15" s="21"/>
      <c r="L15" s="22"/>
    </row>
    <row r="16" spans="1:12" s="3" customFormat="1" ht="27.75" customHeight="1">
      <c r="A16" s="23"/>
      <c r="B16" s="21">
        <f t="shared" si="0"/>
        <v>0</v>
      </c>
      <c r="C16" s="21"/>
      <c r="D16" s="21"/>
      <c r="E16" s="21">
        <v>0</v>
      </c>
      <c r="F16" s="22"/>
      <c r="G16" s="26"/>
      <c r="H16" s="21"/>
      <c r="I16" s="21">
        <v>0</v>
      </c>
      <c r="J16" s="21"/>
      <c r="K16" s="21"/>
      <c r="L16" s="22"/>
    </row>
    <row r="17" spans="1:12" s="3" customFormat="1" ht="27.75" customHeight="1">
      <c r="A17" s="20" t="s">
        <v>29</v>
      </c>
      <c r="B17" s="21">
        <f t="shared" si="0"/>
        <v>85000</v>
      </c>
      <c r="C17" s="24">
        <v>85000</v>
      </c>
      <c r="D17" s="21"/>
      <c r="E17" s="27">
        <v>50000</v>
      </c>
      <c r="F17" s="22">
        <f>(B17/E17-1)*100</f>
        <v>70</v>
      </c>
      <c r="G17" s="25" t="s">
        <v>30</v>
      </c>
      <c r="H17" s="21">
        <f>I17-J17</f>
        <v>51700</v>
      </c>
      <c r="I17" s="21">
        <v>51700</v>
      </c>
      <c r="J17" s="21"/>
      <c r="K17" s="21">
        <v>30000</v>
      </c>
      <c r="L17" s="22">
        <f>(H17/K17-1)*100</f>
        <v>72.33333333333334</v>
      </c>
    </row>
    <row r="18" spans="1:12" s="3" customFormat="1" ht="27.75" customHeight="1">
      <c r="A18" s="28"/>
      <c r="B18" s="21">
        <f aca="true" t="shared" si="4" ref="B18:B24">C18-D18</f>
        <v>0</v>
      </c>
      <c r="C18" s="21"/>
      <c r="D18" s="21"/>
      <c r="E18" s="29">
        <v>0</v>
      </c>
      <c r="F18" s="22"/>
      <c r="G18" s="20"/>
      <c r="H18" s="21"/>
      <c r="I18" s="21"/>
      <c r="J18" s="27"/>
      <c r="K18" s="27"/>
      <c r="L18" s="22"/>
    </row>
    <row r="19" spans="1:12" s="3" customFormat="1" ht="27.75" customHeight="1">
      <c r="A19" s="28" t="s">
        <v>31</v>
      </c>
      <c r="B19" s="21">
        <f t="shared" si="4"/>
        <v>180154</v>
      </c>
      <c r="C19" s="24">
        <v>180154</v>
      </c>
      <c r="D19" s="21"/>
      <c r="E19" s="30">
        <v>36540</v>
      </c>
      <c r="F19" s="22">
        <f>(B19/E19-1)*100</f>
        <v>393.032293377121</v>
      </c>
      <c r="G19" s="31" t="s">
        <v>32</v>
      </c>
      <c r="H19" s="21">
        <f>I19-J19</f>
        <v>180157</v>
      </c>
      <c r="I19" s="21">
        <v>180157</v>
      </c>
      <c r="J19" s="21"/>
      <c r="K19" s="21">
        <v>40490</v>
      </c>
      <c r="L19" s="22">
        <f>(H19/K19-1)*100</f>
        <v>344.9419609780192</v>
      </c>
    </row>
    <row r="20" spans="1:12" s="3" customFormat="1" ht="27.75" customHeight="1">
      <c r="A20" s="28"/>
      <c r="B20" s="21">
        <f t="shared" si="4"/>
        <v>0</v>
      </c>
      <c r="C20" s="21"/>
      <c r="D20" s="21"/>
      <c r="E20" s="30">
        <v>0</v>
      </c>
      <c r="F20" s="22"/>
      <c r="G20" s="28"/>
      <c r="H20" s="21"/>
      <c r="I20" s="21"/>
      <c r="J20" s="21"/>
      <c r="K20" s="21"/>
      <c r="L20" s="22"/>
    </row>
    <row r="21" spans="1:12" s="3" customFormat="1" ht="27.75" customHeight="1">
      <c r="A21" s="28"/>
      <c r="B21" s="21">
        <f t="shared" si="4"/>
        <v>0</v>
      </c>
      <c r="C21" s="21"/>
      <c r="D21" s="21"/>
      <c r="E21" s="30">
        <v>0</v>
      </c>
      <c r="F21" s="22"/>
      <c r="G21" s="28" t="s">
        <v>33</v>
      </c>
      <c r="H21" s="21"/>
      <c r="I21" s="21">
        <f>VLOOKUP(G21,'[1]2021全区基金'!$I:$J,2,0)</f>
        <v>0</v>
      </c>
      <c r="J21" s="21"/>
      <c r="K21" s="21"/>
      <c r="L21" s="22"/>
    </row>
    <row r="22" spans="1:12" s="3" customFormat="1" ht="27.75" customHeight="1">
      <c r="A22" s="28"/>
      <c r="B22" s="21">
        <f t="shared" si="4"/>
        <v>0</v>
      </c>
      <c r="C22" s="21"/>
      <c r="D22" s="21"/>
      <c r="E22" s="30">
        <v>0</v>
      </c>
      <c r="F22" s="22"/>
      <c r="G22" s="28"/>
      <c r="H22" s="21"/>
      <c r="I22" s="21"/>
      <c r="J22" s="21"/>
      <c r="K22" s="21"/>
      <c r="L22" s="22"/>
    </row>
    <row r="23" spans="1:12" s="3" customFormat="1" ht="27.75" customHeight="1">
      <c r="A23" s="31" t="s">
        <v>34</v>
      </c>
      <c r="B23" s="21">
        <f t="shared" si="4"/>
        <v>4499</v>
      </c>
      <c r="C23" s="24">
        <v>4499</v>
      </c>
      <c r="D23" s="21"/>
      <c r="E23" s="32">
        <v>9961</v>
      </c>
      <c r="F23" s="22">
        <f>(B23/E23-1)*100</f>
        <v>-54.83385202288926</v>
      </c>
      <c r="G23" s="31" t="s">
        <v>35</v>
      </c>
      <c r="H23" s="21">
        <f>I23-J23</f>
        <v>11115.858400000001</v>
      </c>
      <c r="I23" s="21">
        <v>11115.858400000001</v>
      </c>
      <c r="J23" s="21"/>
      <c r="K23" s="21">
        <v>6390</v>
      </c>
      <c r="L23" s="22">
        <f>(H23/K23-1)*100</f>
        <v>73.95709546165885</v>
      </c>
    </row>
    <row r="24" spans="1:12" s="4" customFormat="1" ht="27.75" customHeight="1">
      <c r="A24" s="33" t="s">
        <v>36</v>
      </c>
      <c r="B24" s="34">
        <f t="shared" si="4"/>
        <v>526513</v>
      </c>
      <c r="C24" s="34">
        <f>C23+C17+C5+C19</f>
        <v>644453</v>
      </c>
      <c r="D24" s="34">
        <f>D23+D17+D5+D19</f>
        <v>117940</v>
      </c>
      <c r="E24" s="34">
        <f>E23+E17+E5+E19</f>
        <v>321154</v>
      </c>
      <c r="F24" s="35">
        <f>(B24/E24-1)*100</f>
        <v>63.94408912858005</v>
      </c>
      <c r="G24" s="36" t="s">
        <v>37</v>
      </c>
      <c r="H24" s="34">
        <f>H5+H17+H19+H21+H23</f>
        <v>526513.0954</v>
      </c>
      <c r="I24" s="34">
        <f>I5+I17+I19+I21+I23</f>
        <v>644453.0954</v>
      </c>
      <c r="J24" s="34">
        <f>J5+J17+J19+J21+J23</f>
        <v>117940</v>
      </c>
      <c r="K24" s="34">
        <v>321154</v>
      </c>
      <c r="L24" s="35">
        <f>(H24/K24-1)*100</f>
        <v>63.94411883395505</v>
      </c>
    </row>
    <row r="25" spans="2:12" s="4" customFormat="1" ht="19.5" customHeight="1">
      <c r="B25" s="37"/>
      <c r="C25" s="37"/>
      <c r="D25" s="37"/>
      <c r="E25" s="37"/>
      <c r="F25" s="38"/>
      <c r="H25" s="37"/>
      <c r="I25" s="37"/>
      <c r="J25" s="37"/>
      <c r="K25" s="37"/>
      <c r="L25" s="38"/>
    </row>
    <row r="26" spans="2:12" s="4" customFormat="1" ht="19.5" customHeight="1">
      <c r="B26" s="37"/>
      <c r="C26" s="37"/>
      <c r="D26" s="37"/>
      <c r="E26" s="37"/>
      <c r="F26" s="38"/>
      <c r="H26" s="37"/>
      <c r="I26" s="37"/>
      <c r="J26" s="37"/>
      <c r="K26" s="37"/>
      <c r="L26" s="38"/>
    </row>
    <row r="27" spans="2:12" s="4" customFormat="1" ht="19.5" customHeight="1">
      <c r="B27" s="37"/>
      <c r="C27" s="37"/>
      <c r="D27" s="37"/>
      <c r="E27" s="37"/>
      <c r="F27" s="38"/>
      <c r="H27" s="37"/>
      <c r="I27" s="37"/>
      <c r="J27" s="37"/>
      <c r="K27" s="37"/>
      <c r="L27" s="38"/>
    </row>
    <row r="28" spans="2:12" s="4" customFormat="1" ht="19.5" customHeight="1">
      <c r="B28" s="37"/>
      <c r="C28" s="37"/>
      <c r="D28" s="37"/>
      <c r="E28" s="37"/>
      <c r="F28" s="38"/>
      <c r="H28" s="37"/>
      <c r="I28" s="37"/>
      <c r="J28" s="37"/>
      <c r="K28" s="37"/>
      <c r="L28" s="38"/>
    </row>
    <row r="29" spans="2:12" s="4" customFormat="1" ht="19.5" customHeight="1">
      <c r="B29" s="37"/>
      <c r="C29" s="37"/>
      <c r="D29" s="37"/>
      <c r="E29" s="37"/>
      <c r="F29" s="38"/>
      <c r="H29" s="37"/>
      <c r="I29" s="37"/>
      <c r="J29" s="37"/>
      <c r="K29" s="37"/>
      <c r="L29" s="38"/>
    </row>
    <row r="30" spans="2:12" s="4" customFormat="1" ht="19.5" customHeight="1">
      <c r="B30" s="37"/>
      <c r="C30" s="37"/>
      <c r="D30" s="37"/>
      <c r="E30" s="37"/>
      <c r="F30" s="38"/>
      <c r="H30" s="37"/>
      <c r="I30" s="37"/>
      <c r="J30" s="37"/>
      <c r="K30" s="37"/>
      <c r="L30" s="38"/>
    </row>
    <row r="31" spans="2:12" s="4" customFormat="1" ht="19.5" customHeight="1">
      <c r="B31" s="37"/>
      <c r="C31" s="37"/>
      <c r="D31" s="37"/>
      <c r="E31" s="37"/>
      <c r="F31" s="38"/>
      <c r="H31" s="37"/>
      <c r="I31" s="37"/>
      <c r="J31" s="37"/>
      <c r="K31" s="37"/>
      <c r="L31" s="38"/>
    </row>
    <row r="32" spans="2:12" s="4" customFormat="1" ht="19.5" customHeight="1">
      <c r="B32" s="37"/>
      <c r="C32" s="37"/>
      <c r="D32" s="37"/>
      <c r="E32" s="37"/>
      <c r="F32" s="38"/>
      <c r="H32" s="37"/>
      <c r="I32" s="37"/>
      <c r="J32" s="37"/>
      <c r="K32" s="37"/>
      <c r="L32" s="38"/>
    </row>
    <row r="33" spans="2:12" s="4" customFormat="1" ht="19.5" customHeight="1">
      <c r="B33" s="37"/>
      <c r="C33" s="37"/>
      <c r="D33" s="37"/>
      <c r="E33" s="37"/>
      <c r="F33" s="38"/>
      <c r="H33" s="37"/>
      <c r="I33" s="37"/>
      <c r="J33" s="37"/>
      <c r="K33" s="37"/>
      <c r="L33" s="38"/>
    </row>
    <row r="34" spans="1:12" s="5" customFormat="1" ht="19.5" customHeight="1">
      <c r="A34" s="4"/>
      <c r="B34" s="37"/>
      <c r="C34" s="37"/>
      <c r="D34" s="37"/>
      <c r="E34" s="37"/>
      <c r="F34" s="38"/>
      <c r="G34" s="4"/>
      <c r="H34" s="37"/>
      <c r="I34" s="37"/>
      <c r="J34" s="37"/>
      <c r="K34" s="37"/>
      <c r="L34" s="38"/>
    </row>
    <row r="35" spans="1:12" ht="15">
      <c r="A35" s="4"/>
      <c r="B35" s="37"/>
      <c r="C35" s="37"/>
      <c r="D35" s="37"/>
      <c r="E35" s="37"/>
      <c r="F35" s="38"/>
      <c r="G35" s="5"/>
      <c r="H35" s="37"/>
      <c r="I35" s="37"/>
      <c r="J35" s="37"/>
      <c r="K35" s="37"/>
      <c r="L35" s="38"/>
    </row>
    <row r="36" spans="1:12" ht="15">
      <c r="A36" s="4"/>
      <c r="B36" s="37"/>
      <c r="C36" s="37"/>
      <c r="D36" s="37"/>
      <c r="E36" s="37"/>
      <c r="F36" s="38"/>
      <c r="H36" s="37"/>
      <c r="I36" s="37"/>
      <c r="J36" s="37"/>
      <c r="K36" s="37"/>
      <c r="L36" s="38"/>
    </row>
    <row r="37" spans="1:12" ht="15">
      <c r="A37" s="4"/>
      <c r="B37" s="37"/>
      <c r="C37" s="37"/>
      <c r="D37" s="37"/>
      <c r="E37" s="37"/>
      <c r="F37" s="38"/>
      <c r="H37" s="37"/>
      <c r="I37" s="37"/>
      <c r="J37" s="37"/>
      <c r="K37" s="37"/>
      <c r="L37" s="38"/>
    </row>
    <row r="38" spans="1:12" ht="15">
      <c r="A38" s="4"/>
      <c r="B38" s="37"/>
      <c r="C38" s="37"/>
      <c r="D38" s="37"/>
      <c r="E38" s="37"/>
      <c r="F38" s="38"/>
      <c r="H38" s="37"/>
      <c r="I38" s="37"/>
      <c r="J38" s="37"/>
      <c r="K38" s="37"/>
      <c r="L38" s="38"/>
    </row>
    <row r="39" spans="1:12" ht="15">
      <c r="A39" s="4"/>
      <c r="B39" s="37"/>
      <c r="C39" s="37"/>
      <c r="D39" s="37"/>
      <c r="E39" s="37"/>
      <c r="F39" s="38"/>
      <c r="H39" s="39"/>
      <c r="I39" s="39"/>
      <c r="J39" s="39"/>
      <c r="K39" s="39"/>
      <c r="L39" s="40"/>
    </row>
    <row r="40" spans="1:6" ht="15">
      <c r="A40" s="4"/>
      <c r="B40" s="37"/>
      <c r="C40" s="37"/>
      <c r="D40" s="37"/>
      <c r="E40" s="37"/>
      <c r="F40" s="38"/>
    </row>
    <row r="41" spans="1:6" ht="15">
      <c r="A41" s="4"/>
      <c r="B41" s="39"/>
      <c r="C41" s="39"/>
      <c r="D41" s="39"/>
      <c r="E41" s="39"/>
      <c r="F41" s="40"/>
    </row>
    <row r="42" ht="15">
      <c r="A42" s="4"/>
    </row>
    <row r="43" ht="15">
      <c r="A43" s="5"/>
    </row>
  </sheetData>
  <sheetProtection/>
  <mergeCells count="1">
    <mergeCell ref="A2:L2"/>
  </mergeCells>
  <printOptions horizontalCentered="1"/>
  <pageMargins left="0.9048611111111111" right="0.5506944444444445" top="0.5118055555555555" bottom="0.39305555555555555" header="0.3145833333333333" footer="0.275"/>
  <pageSetup firstPageNumber="22" useFirstPageNumber="1"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2020-01-17T01:14:57Z</cp:lastPrinted>
  <dcterms:created xsi:type="dcterms:W3CDTF">2005-01-09T14:55:42Z</dcterms:created>
  <dcterms:modified xsi:type="dcterms:W3CDTF">2022-12-27T06:19:21Z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157D5C218DD940068E2FE22BA83B801E</vt:lpwstr>
  </property>
</Properties>
</file>