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全区基金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罗灿江</author>
    <author>17</author>
    <author>廖丹丹</author>
  </authors>
  <commentList>
    <comment ref="L31" authorId="0">
      <text>
        <r>
          <rPr>
            <b/>
            <sz val="9"/>
            <rFont val="宋体"/>
            <family val="0"/>
          </rPr>
          <t>罗灿江:</t>
        </r>
        <r>
          <rPr>
            <sz val="9"/>
            <rFont val="宋体"/>
            <family val="0"/>
          </rPr>
          <t xml:space="preserve">
放进其他基金支出
</t>
        </r>
      </text>
    </comment>
    <comment ref="K6" authorId="1">
      <text>
        <r>
          <rPr>
            <b/>
            <sz val="9"/>
            <rFont val="宋体"/>
            <family val="0"/>
          </rPr>
          <t>17:</t>
        </r>
        <r>
          <rPr>
            <sz val="9"/>
            <rFont val="宋体"/>
            <family val="0"/>
          </rPr>
          <t xml:space="preserve">
专项15.63亿元加4000万经促，8000万公安
1亿工程项目
金债有80万2120803
镇街土地21000万
2亿顺高统筹资金+5亿市级重大项目+685
0万还款</t>
        </r>
      </text>
    </comment>
    <comment ref="M12" authorId="1">
      <text>
        <r>
          <rPr>
            <b/>
            <sz val="9"/>
            <rFont val="宋体"/>
            <family val="0"/>
          </rPr>
          <t>17:</t>
        </r>
        <r>
          <rPr>
            <sz val="9"/>
            <rFont val="宋体"/>
            <family val="0"/>
          </rPr>
          <t xml:space="preserve">
207.208.213.229都有，考虑放在土地算了
</t>
        </r>
      </text>
    </comment>
    <comment ref="N6" authorId="2">
      <text>
        <r>
          <rPr>
            <b/>
            <sz val="9"/>
            <rFont val="宋体"/>
            <family val="0"/>
          </rPr>
          <t>廖丹丹:</t>
        </r>
        <r>
          <rPr>
            <sz val="9"/>
            <rFont val="宋体"/>
            <family val="0"/>
          </rPr>
          <t xml:space="preserve">
体制补</t>
        </r>
      </text>
    </comment>
    <comment ref="K11" authorId="2">
      <text>
        <r>
          <rPr>
            <b/>
            <sz val="9"/>
            <rFont val="宋体"/>
            <family val="0"/>
          </rPr>
          <t>廖丹丹:</t>
        </r>
        <r>
          <rPr>
            <sz val="9"/>
            <rFont val="宋体"/>
            <family val="0"/>
          </rPr>
          <t xml:space="preserve">
返污水6500</t>
        </r>
      </text>
    </comment>
    <comment ref="K7" authorId="2">
      <text>
        <r>
          <rPr>
            <b/>
            <sz val="9"/>
            <rFont val="宋体"/>
            <family val="0"/>
          </rPr>
          <t>廖丹丹: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<sst xmlns="http://schemas.openxmlformats.org/spreadsheetml/2006/main" count="71" uniqueCount="66">
  <si>
    <t>附件9</t>
  </si>
  <si>
    <t>佛山市高明区2023年(全区)政府性基金预算收支总表</t>
  </si>
  <si>
    <t>单位：万元</t>
  </si>
  <si>
    <t>收入预算科目</t>
  </si>
  <si>
    <t>2023年预算</t>
  </si>
  <si>
    <t>镇级</t>
  </si>
  <si>
    <t>区本级</t>
  </si>
  <si>
    <t>2022年预算</t>
  </si>
  <si>
    <t>2022年实绩</t>
  </si>
  <si>
    <t>比2022年预算增长(%)</t>
  </si>
  <si>
    <t>比2022年实绩增长(%)</t>
  </si>
  <si>
    <t>支出预算科目</t>
  </si>
  <si>
    <t>2023年预算（区级）</t>
  </si>
  <si>
    <t>上级结转</t>
  </si>
  <si>
    <t>预下达</t>
  </si>
  <si>
    <t>比2022年预算增长（%）</t>
  </si>
  <si>
    <t>比2022年实绩增长（%）</t>
  </si>
  <si>
    <t>一、政府性基金预算收入</t>
  </si>
  <si>
    <t>一、政府性基金预算支出</t>
  </si>
  <si>
    <t xml:space="preserve">   国有土地使用权出让收入</t>
  </si>
  <si>
    <t xml:space="preserve">  国有土地使用权出让收入安排的支出</t>
  </si>
  <si>
    <t xml:space="preserve">   国有土地收益基金收入</t>
  </si>
  <si>
    <t xml:space="preserve">  国有土地收益基金安排的支出</t>
  </si>
  <si>
    <t xml:space="preserve">   农业土地开发资金收入</t>
  </si>
  <si>
    <t xml:space="preserve">  农业土地开发资金安排的支出</t>
  </si>
  <si>
    <t xml:space="preserve">   城市基础设施配套费收入</t>
  </si>
  <si>
    <t xml:space="preserve">  城市基础设施配套费安排的支出</t>
  </si>
  <si>
    <t xml:space="preserve">   彩票公益金收入</t>
  </si>
  <si>
    <t xml:space="preserve">  彩票公益金安排的支出</t>
  </si>
  <si>
    <t xml:space="preserve">   污水处理费收入</t>
  </si>
  <si>
    <t xml:space="preserve">  污水处理费安排的支出</t>
  </si>
  <si>
    <t xml:space="preserve">   其他政府性基金收入</t>
  </si>
  <si>
    <t xml:space="preserve">  其他政府性基金支出</t>
  </si>
  <si>
    <t xml:space="preserve">  地方政府专项债务付息支出</t>
  </si>
  <si>
    <t xml:space="preserve">  地方政府专项债务发行费用支出</t>
  </si>
  <si>
    <t xml:space="preserve">  专项债券收入安排的支出</t>
  </si>
  <si>
    <t xml:space="preserve">  抗疫特别国债安排的支出</t>
  </si>
  <si>
    <t xml:space="preserve"> 二、政府性基金上级补助收入</t>
  </si>
  <si>
    <t>二、政府性基金上解支出</t>
  </si>
  <si>
    <t>三、地方政府债券收入</t>
  </si>
  <si>
    <t>三、地方政府专项债务还本支出</t>
  </si>
  <si>
    <t>四、调出资金</t>
  </si>
  <si>
    <t>四、政府性基金上年结余收入</t>
  </si>
  <si>
    <t>五、政府性基金年终结余</t>
  </si>
  <si>
    <t xml:space="preserve"> 其中：国有土地使用权出让</t>
  </si>
  <si>
    <t xml:space="preserve">  其中：国有土地使用权出让</t>
  </si>
  <si>
    <t xml:space="preserve">      国有土地收益基金收入</t>
  </si>
  <si>
    <t xml:space="preserve">        国有土地收益基金</t>
  </si>
  <si>
    <t xml:space="preserve">      农业土地开发资金收入</t>
  </si>
  <si>
    <t xml:space="preserve">        农业土地开发资金</t>
  </si>
  <si>
    <t xml:space="preserve">     城市基础设施配套费收入</t>
  </si>
  <si>
    <t xml:space="preserve">        城市基础设施配套费</t>
  </si>
  <si>
    <t xml:space="preserve">     彩票公益金收入</t>
  </si>
  <si>
    <t xml:space="preserve">        彩票公益金</t>
  </si>
  <si>
    <t xml:space="preserve">     污水处理费收入</t>
  </si>
  <si>
    <t xml:space="preserve">        污水处理费</t>
  </si>
  <si>
    <t xml:space="preserve">     大中型水库移民后期扶持基金</t>
  </si>
  <si>
    <t xml:space="preserve">       大中型水库移民后期扶持基金</t>
  </si>
  <si>
    <t xml:space="preserve">   国家重大水利工程建设收入</t>
  </si>
  <si>
    <t xml:space="preserve">        国家重大水利工程建设</t>
  </si>
  <si>
    <t xml:space="preserve">   港口建设费收入</t>
  </si>
  <si>
    <t xml:space="preserve">        港口建设费安排的支出</t>
  </si>
  <si>
    <t xml:space="preserve">   国家电影事业发展专项资金收入</t>
  </si>
  <si>
    <t xml:space="preserve">     国家电影事业发展专项资金安排的支出</t>
  </si>
  <si>
    <t>收入合计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</si>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</sst>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177" fontId="8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Zeros="0" tabSelected="1" view="pageBreakPreview" zoomScaleSheetLayoutView="100" workbookViewId="0" topLeftCell="A1">
      <pane xSplit="5" ySplit="5" topLeftCell="F22" activePane="bottomRight" state="frozen"/>
      <selection pane="bottomRight" activeCell="A2" sqref="A2:S2"/>
    </sheetView>
  </sheetViews>
  <sheetFormatPr defaultColWidth="9.00390625" defaultRowHeight="14.25"/>
  <cols>
    <col min="1" max="1" width="24.50390625" style="5" customWidth="1"/>
    <col min="2" max="2" width="9.875" style="6" customWidth="1"/>
    <col min="3" max="4" width="11.75390625" style="6" hidden="1" customWidth="1"/>
    <col min="5" max="5" width="11.125" style="7" customWidth="1"/>
    <col min="6" max="6" width="10.375" style="8" customWidth="1"/>
    <col min="7" max="7" width="10.875" style="9" customWidth="1"/>
    <col min="8" max="8" width="10.625" style="9" customWidth="1"/>
    <col min="9" max="9" width="28.75390625" style="5" customWidth="1"/>
    <col min="10" max="10" width="10.375" style="6" customWidth="1"/>
    <col min="11" max="11" width="11.75390625" style="6" hidden="1" customWidth="1"/>
    <col min="12" max="12" width="9.125" style="6" hidden="1" customWidth="1"/>
    <col min="13" max="13" width="8.375" style="6" hidden="1" customWidth="1"/>
    <col min="14" max="14" width="8.125" style="6" hidden="1" customWidth="1"/>
    <col min="15" max="15" width="9.75390625" style="6" hidden="1" customWidth="1"/>
    <col min="16" max="16" width="11.50390625" style="6" customWidth="1"/>
    <col min="17" max="17" width="11.00390625" style="8" customWidth="1"/>
    <col min="18" max="18" width="9.375" style="9" customWidth="1"/>
    <col min="19" max="19" width="10.25390625" style="9" customWidth="1"/>
    <col min="20" max="16384" width="9.00390625" style="5" customWidth="1"/>
  </cols>
  <sheetData>
    <row r="1" spans="1:19" ht="18.75">
      <c r="A1" s="10" t="s">
        <v>0</v>
      </c>
      <c r="B1" s="11"/>
      <c r="C1" s="11"/>
      <c r="D1" s="11"/>
      <c r="E1" s="12"/>
      <c r="G1" s="13"/>
      <c r="H1" s="13"/>
      <c r="I1" s="43"/>
      <c r="J1" s="11"/>
      <c r="K1" s="11"/>
      <c r="L1" s="11"/>
      <c r="M1" s="11"/>
      <c r="N1" s="11"/>
      <c r="O1" s="11"/>
      <c r="P1" s="11"/>
      <c r="R1" s="13"/>
      <c r="S1" s="13"/>
    </row>
    <row r="2" spans="1:19" ht="31.5" customHeight="1">
      <c r="A2" s="14" t="s">
        <v>1</v>
      </c>
      <c r="B2" s="15"/>
      <c r="C2" s="15"/>
      <c r="D2" s="15"/>
      <c r="E2" s="14"/>
      <c r="F2" s="14"/>
      <c r="G2" s="16"/>
      <c r="H2" s="16"/>
      <c r="I2" s="14"/>
      <c r="J2" s="14"/>
      <c r="K2" s="14"/>
      <c r="L2" s="14"/>
      <c r="M2" s="14"/>
      <c r="N2" s="14"/>
      <c r="O2" s="14"/>
      <c r="P2" s="14"/>
      <c r="Q2" s="14"/>
      <c r="R2" s="16"/>
      <c r="S2" s="16"/>
    </row>
    <row r="3" spans="1:19" ht="14.25">
      <c r="A3" s="17"/>
      <c r="B3" s="18"/>
      <c r="C3" s="18"/>
      <c r="D3" s="18"/>
      <c r="E3" s="18"/>
      <c r="F3" s="18"/>
      <c r="G3" s="19"/>
      <c r="H3" s="19"/>
      <c r="I3" s="44"/>
      <c r="J3" s="18"/>
      <c r="K3" s="18"/>
      <c r="L3" s="18"/>
      <c r="M3" s="18"/>
      <c r="N3" s="18"/>
      <c r="O3" s="18"/>
      <c r="P3" s="18"/>
      <c r="Q3" s="18"/>
      <c r="R3" s="13"/>
      <c r="S3" s="46" t="s">
        <v>2</v>
      </c>
    </row>
    <row r="4" spans="1:19" ht="39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2" t="s">
        <v>9</v>
      </c>
      <c r="H4" s="22" t="s">
        <v>10</v>
      </c>
      <c r="I4" s="20" t="s">
        <v>11</v>
      </c>
      <c r="J4" s="21" t="s">
        <v>4</v>
      </c>
      <c r="K4" s="21" t="s">
        <v>12</v>
      </c>
      <c r="L4" s="21" t="s">
        <v>13</v>
      </c>
      <c r="M4" s="21" t="s">
        <v>14</v>
      </c>
      <c r="N4" s="21" t="s">
        <v>5</v>
      </c>
      <c r="O4" s="21" t="s">
        <v>6</v>
      </c>
      <c r="P4" s="21" t="s">
        <v>7</v>
      </c>
      <c r="Q4" s="21" t="s">
        <v>8</v>
      </c>
      <c r="R4" s="22" t="s">
        <v>15</v>
      </c>
      <c r="S4" s="22" t="s">
        <v>16</v>
      </c>
    </row>
    <row r="5" spans="1:19" s="1" customFormat="1" ht="19.5" customHeight="1">
      <c r="A5" s="23" t="s">
        <v>17</v>
      </c>
      <c r="B5" s="24">
        <f>SUM(B6:B12)</f>
        <v>374800</v>
      </c>
      <c r="C5" s="24">
        <f>SUM(C6:C12)</f>
        <v>0</v>
      </c>
      <c r="D5" s="24">
        <f>SUM(D6:D12)</f>
        <v>0</v>
      </c>
      <c r="E5" s="24">
        <f>SUM(E6:E12)</f>
        <v>537000</v>
      </c>
      <c r="F5" s="24">
        <f>SUM(F6:F12)</f>
        <v>212311</v>
      </c>
      <c r="G5" s="25">
        <f aca="true" t="shared" si="0" ref="G5:G11">(B5/E5-1)*100</f>
        <v>-30.204841713221597</v>
      </c>
      <c r="H5" s="25">
        <f>(B5/F5-1)*100</f>
        <v>76.53348154358464</v>
      </c>
      <c r="I5" s="23" t="s">
        <v>18</v>
      </c>
      <c r="J5" s="24">
        <f>SUM(J6:J16)</f>
        <v>401480.23699999996</v>
      </c>
      <c r="K5" s="24">
        <f>SUM(K6:K16)</f>
        <v>344169.23699999996</v>
      </c>
      <c r="L5" s="24">
        <f>SUM(L6:L16)</f>
        <v>3</v>
      </c>
      <c r="M5" s="24">
        <f>SUM(M6:M16)</f>
        <v>0</v>
      </c>
      <c r="N5" s="24">
        <f>SUM(N6:N16)</f>
        <v>57308</v>
      </c>
      <c r="O5" s="24">
        <f>SUM(O6:O15)</f>
        <v>344172.23699999996</v>
      </c>
      <c r="P5" s="24">
        <v>482183</v>
      </c>
      <c r="Q5" s="24">
        <f>SUM(Q6:Q16)</f>
        <v>422230</v>
      </c>
      <c r="R5" s="25">
        <f aca="true" t="shared" si="1" ref="R5:R14">(J5/P5-1)*100</f>
        <v>-16.73695733777425</v>
      </c>
      <c r="S5" s="25">
        <f aca="true" t="shared" si="2" ref="S5:S15">(J5/Q5-1)*100</f>
        <v>-4.914327025554799</v>
      </c>
    </row>
    <row r="6" spans="1:19" s="1" customFormat="1" ht="21" customHeight="1">
      <c r="A6" s="23" t="s">
        <v>19</v>
      </c>
      <c r="B6" s="24">
        <v>344800</v>
      </c>
      <c r="C6" s="26"/>
      <c r="D6" s="24"/>
      <c r="E6" s="24">
        <v>500000</v>
      </c>
      <c r="F6" s="24">
        <v>188316</v>
      </c>
      <c r="G6" s="25">
        <f t="shared" si="0"/>
        <v>-31.04</v>
      </c>
      <c r="H6" s="25">
        <f aca="true" t="shared" si="3" ref="H6:H11">(B6/F6-1)*100</f>
        <v>83.09649737674971</v>
      </c>
      <c r="I6" s="23" t="s">
        <v>20</v>
      </c>
      <c r="J6" s="24">
        <f>K6+L6+M6+N6</f>
        <v>333556.0954</v>
      </c>
      <c r="K6" s="24">
        <f>156318.0954+80+21000+4000+8000+10000+70000+6850</f>
        <v>276248.0954</v>
      </c>
      <c r="L6" s="24"/>
      <c r="M6" s="24"/>
      <c r="N6" s="24">
        <v>57308</v>
      </c>
      <c r="O6" s="24">
        <f aca="true" t="shared" si="4" ref="O6:O16">J6-N6</f>
        <v>276248.0954</v>
      </c>
      <c r="P6" s="24">
        <v>408541</v>
      </c>
      <c r="Q6" s="24">
        <v>149088</v>
      </c>
      <c r="R6" s="25">
        <f t="shared" si="1"/>
        <v>-18.35431562560429</v>
      </c>
      <c r="S6" s="25">
        <f t="shared" si="2"/>
        <v>123.73101483687488</v>
      </c>
    </row>
    <row r="7" spans="1:19" s="1" customFormat="1" ht="21" customHeight="1">
      <c r="A7" s="23" t="s">
        <v>21</v>
      </c>
      <c r="B7" s="24">
        <v>3000</v>
      </c>
      <c r="C7" s="24"/>
      <c r="D7" s="24"/>
      <c r="E7" s="24">
        <v>5000</v>
      </c>
      <c r="F7" s="24">
        <v>1786</v>
      </c>
      <c r="G7" s="25">
        <f t="shared" si="0"/>
        <v>-40</v>
      </c>
      <c r="H7" s="25">
        <f t="shared" si="3"/>
        <v>67.97312430011198</v>
      </c>
      <c r="I7" s="23" t="s">
        <v>22</v>
      </c>
      <c r="J7" s="24">
        <f aca="true" t="shared" si="5" ref="J7:J30">K7+L7+M7+N7</f>
        <v>1600</v>
      </c>
      <c r="K7" s="24">
        <v>1600</v>
      </c>
      <c r="L7" s="24"/>
      <c r="M7" s="24"/>
      <c r="N7" s="24"/>
      <c r="O7" s="24">
        <f t="shared" si="4"/>
        <v>1600</v>
      </c>
      <c r="P7" s="24">
        <v>5000</v>
      </c>
      <c r="Q7" s="24">
        <v>2068</v>
      </c>
      <c r="R7" s="25">
        <f t="shared" si="1"/>
        <v>-68</v>
      </c>
      <c r="S7" s="25">
        <f t="shared" si="2"/>
        <v>-22.630560928433276</v>
      </c>
    </row>
    <row r="8" spans="1:19" s="1" customFormat="1" ht="21" customHeight="1">
      <c r="A8" s="23" t="s">
        <v>23</v>
      </c>
      <c r="B8" s="24">
        <v>1000</v>
      </c>
      <c r="C8" s="24"/>
      <c r="D8" s="24"/>
      <c r="E8" s="24">
        <v>1500</v>
      </c>
      <c r="F8" s="24">
        <v>539</v>
      </c>
      <c r="G8" s="25">
        <f t="shared" si="0"/>
        <v>-33.333333333333336</v>
      </c>
      <c r="H8" s="25">
        <f t="shared" si="3"/>
        <v>85.52875695732838</v>
      </c>
      <c r="I8" s="23" t="s">
        <v>24</v>
      </c>
      <c r="J8" s="24">
        <f t="shared" si="5"/>
        <v>750</v>
      </c>
      <c r="K8" s="24">
        <v>750</v>
      </c>
      <c r="L8" s="24"/>
      <c r="M8" s="24"/>
      <c r="N8" s="24"/>
      <c r="O8" s="24">
        <f t="shared" si="4"/>
        <v>750</v>
      </c>
      <c r="P8" s="24">
        <v>1616</v>
      </c>
      <c r="Q8" s="24">
        <v>323</v>
      </c>
      <c r="R8" s="25">
        <f t="shared" si="1"/>
        <v>-53.589108910891085</v>
      </c>
      <c r="S8" s="25">
        <f t="shared" si="2"/>
        <v>132.19814241486068</v>
      </c>
    </row>
    <row r="9" spans="1:19" s="1" customFormat="1" ht="21" customHeight="1">
      <c r="A9" s="23" t="s">
        <v>25</v>
      </c>
      <c r="B9" s="24">
        <v>14600</v>
      </c>
      <c r="C9" s="26"/>
      <c r="D9" s="24"/>
      <c r="E9" s="24">
        <v>17000</v>
      </c>
      <c r="F9" s="24">
        <v>10263</v>
      </c>
      <c r="G9" s="25">
        <f t="shared" si="0"/>
        <v>-14.117647058823534</v>
      </c>
      <c r="H9" s="25">
        <f t="shared" si="3"/>
        <v>42.25859885023873</v>
      </c>
      <c r="I9" s="23" t="s">
        <v>26</v>
      </c>
      <c r="J9" s="24">
        <f t="shared" si="5"/>
        <v>11200</v>
      </c>
      <c r="K9" s="24">
        <v>11200</v>
      </c>
      <c r="L9" s="24"/>
      <c r="M9" s="24"/>
      <c r="N9" s="26"/>
      <c r="O9" s="24">
        <f t="shared" si="4"/>
        <v>11200</v>
      </c>
      <c r="P9" s="24">
        <v>18014</v>
      </c>
      <c r="Q9" s="24">
        <v>8584</v>
      </c>
      <c r="R9" s="25">
        <f t="shared" si="1"/>
        <v>-37.82613522815588</v>
      </c>
      <c r="S9" s="25">
        <f t="shared" si="2"/>
        <v>30.47530288909599</v>
      </c>
    </row>
    <row r="10" spans="1:19" s="1" customFormat="1" ht="21" customHeight="1">
      <c r="A10" s="23" t="s">
        <v>27</v>
      </c>
      <c r="B10" s="24">
        <v>1400</v>
      </c>
      <c r="C10" s="24"/>
      <c r="D10" s="24"/>
      <c r="E10" s="24">
        <v>1500</v>
      </c>
      <c r="F10" s="24">
        <v>1272</v>
      </c>
      <c r="G10" s="25">
        <f t="shared" si="0"/>
        <v>-6.666666666666665</v>
      </c>
      <c r="H10" s="25">
        <f t="shared" si="3"/>
        <v>10.062893081761004</v>
      </c>
      <c r="I10" s="23" t="s">
        <v>28</v>
      </c>
      <c r="J10" s="24">
        <f t="shared" si="5"/>
        <v>1000</v>
      </c>
      <c r="K10" s="24">
        <v>1000</v>
      </c>
      <c r="L10" s="24"/>
      <c r="M10" s="24"/>
      <c r="N10" s="24"/>
      <c r="O10" s="24">
        <f t="shared" si="4"/>
        <v>1000</v>
      </c>
      <c r="P10" s="24">
        <v>1101</v>
      </c>
      <c r="Q10" s="24">
        <v>1359</v>
      </c>
      <c r="R10" s="25">
        <f t="shared" si="1"/>
        <v>-9.173478655767486</v>
      </c>
      <c r="S10" s="25">
        <f t="shared" si="2"/>
        <v>-26.416482707873435</v>
      </c>
    </row>
    <row r="11" spans="1:19" s="1" customFormat="1" ht="21" customHeight="1">
      <c r="A11" s="23" t="s">
        <v>29</v>
      </c>
      <c r="B11" s="24">
        <v>10000</v>
      </c>
      <c r="C11" s="26"/>
      <c r="D11" s="24"/>
      <c r="E11" s="24">
        <v>12000</v>
      </c>
      <c r="F11" s="24">
        <v>10135</v>
      </c>
      <c r="G11" s="25">
        <f t="shared" si="0"/>
        <v>-16.666666666666664</v>
      </c>
      <c r="H11" s="25">
        <f t="shared" si="3"/>
        <v>-1.3320177602368033</v>
      </c>
      <c r="I11" s="23" t="s">
        <v>30</v>
      </c>
      <c r="J11" s="24">
        <f t="shared" si="5"/>
        <v>7936.1416</v>
      </c>
      <c r="K11" s="24">
        <v>7936.1416</v>
      </c>
      <c r="L11" s="24"/>
      <c r="M11" s="24"/>
      <c r="N11" s="26"/>
      <c r="O11" s="24">
        <f t="shared" si="4"/>
        <v>7936.1416</v>
      </c>
      <c r="P11" s="24">
        <v>11857</v>
      </c>
      <c r="Q11" s="24">
        <v>9985</v>
      </c>
      <c r="R11" s="25">
        <f t="shared" si="1"/>
        <v>-33.0678788901071</v>
      </c>
      <c r="S11" s="25">
        <f t="shared" si="2"/>
        <v>-20.519363044566852</v>
      </c>
    </row>
    <row r="12" spans="1:19" s="1" customFormat="1" ht="21" customHeight="1">
      <c r="A12" s="23" t="s">
        <v>31</v>
      </c>
      <c r="B12" s="24"/>
      <c r="C12" s="24"/>
      <c r="D12" s="24"/>
      <c r="E12" s="24"/>
      <c r="F12" s="24"/>
      <c r="G12" s="25"/>
      <c r="H12" s="25"/>
      <c r="I12" s="23" t="s">
        <v>32</v>
      </c>
      <c r="J12" s="24">
        <f t="shared" si="5"/>
        <v>3</v>
      </c>
      <c r="K12" s="24"/>
      <c r="L12" s="24">
        <v>3</v>
      </c>
      <c r="M12" s="24"/>
      <c r="N12" s="24"/>
      <c r="O12" s="24">
        <f t="shared" si="4"/>
        <v>3</v>
      </c>
      <c r="P12" s="24">
        <v>54</v>
      </c>
      <c r="Q12" s="24">
        <v>1081</v>
      </c>
      <c r="R12" s="25">
        <f t="shared" si="1"/>
        <v>-94.44444444444444</v>
      </c>
      <c r="S12" s="25">
        <f t="shared" si="2"/>
        <v>-99.72247918593895</v>
      </c>
    </row>
    <row r="13" spans="1:19" s="1" customFormat="1" ht="21" customHeight="1">
      <c r="A13" s="23"/>
      <c r="B13" s="24"/>
      <c r="C13" s="24"/>
      <c r="D13" s="24"/>
      <c r="E13" s="24"/>
      <c r="F13" s="24"/>
      <c r="G13" s="25"/>
      <c r="H13" s="25"/>
      <c r="I13" s="23" t="s">
        <v>33</v>
      </c>
      <c r="J13" s="24">
        <f t="shared" si="5"/>
        <v>45000</v>
      </c>
      <c r="K13" s="24">
        <v>45000</v>
      </c>
      <c r="L13" s="45"/>
      <c r="M13" s="45"/>
      <c r="N13" s="24"/>
      <c r="O13" s="24">
        <f t="shared" si="4"/>
        <v>45000</v>
      </c>
      <c r="P13" s="24">
        <v>36000</v>
      </c>
      <c r="Q13" s="24">
        <v>35537</v>
      </c>
      <c r="R13" s="25">
        <f t="shared" si="1"/>
        <v>25</v>
      </c>
      <c r="S13" s="25">
        <f t="shared" si="2"/>
        <v>26.628584292427604</v>
      </c>
    </row>
    <row r="14" spans="1:19" s="1" customFormat="1" ht="21" customHeight="1">
      <c r="A14" s="23"/>
      <c r="B14" s="24"/>
      <c r="C14" s="24"/>
      <c r="D14" s="24">
        <f aca="true" t="shared" si="6" ref="D13:D37">B14-C14</f>
        <v>0</v>
      </c>
      <c r="E14" s="24"/>
      <c r="F14" s="24"/>
      <c r="G14" s="25"/>
      <c r="H14" s="25"/>
      <c r="I14" s="23" t="s">
        <v>34</v>
      </c>
      <c r="J14" s="24">
        <f t="shared" si="5"/>
        <v>435</v>
      </c>
      <c r="K14" s="24">
        <v>435</v>
      </c>
      <c r="L14" s="45"/>
      <c r="M14" s="45"/>
      <c r="N14" s="24"/>
      <c r="O14" s="24">
        <f t="shared" si="4"/>
        <v>435</v>
      </c>
      <c r="P14" s="24"/>
      <c r="Q14" s="24">
        <v>205</v>
      </c>
      <c r="R14" s="25"/>
      <c r="S14" s="25">
        <f t="shared" si="2"/>
        <v>112.19512195121952</v>
      </c>
    </row>
    <row r="15" spans="1:19" s="1" customFormat="1" ht="21" customHeight="1">
      <c r="A15" s="23"/>
      <c r="B15" s="24"/>
      <c r="C15" s="24"/>
      <c r="D15" s="24"/>
      <c r="E15" s="24"/>
      <c r="F15" s="24"/>
      <c r="G15" s="25"/>
      <c r="H15" s="25"/>
      <c r="I15" s="23" t="s">
        <v>35</v>
      </c>
      <c r="J15" s="24">
        <f t="shared" si="5"/>
        <v>0</v>
      </c>
      <c r="K15" s="24"/>
      <c r="L15" s="24"/>
      <c r="M15" s="24"/>
      <c r="N15" s="24"/>
      <c r="O15" s="24">
        <f t="shared" si="4"/>
        <v>0</v>
      </c>
      <c r="P15" s="24"/>
      <c r="Q15" s="24">
        <v>214000</v>
      </c>
      <c r="R15" s="25"/>
      <c r="S15" s="25">
        <f t="shared" si="2"/>
        <v>-100</v>
      </c>
    </row>
    <row r="16" spans="1:19" s="1" customFormat="1" ht="21" customHeight="1">
      <c r="A16" s="27"/>
      <c r="B16" s="27"/>
      <c r="C16" s="27"/>
      <c r="D16" s="27"/>
      <c r="E16" s="27"/>
      <c r="F16" s="27"/>
      <c r="G16" s="27"/>
      <c r="H16" s="27"/>
      <c r="I16" s="23" t="s">
        <v>36</v>
      </c>
      <c r="J16" s="24">
        <f t="shared" si="5"/>
        <v>0</v>
      </c>
      <c r="K16" s="24"/>
      <c r="L16" s="24"/>
      <c r="M16" s="24"/>
      <c r="N16" s="29"/>
      <c r="O16" s="24">
        <f t="shared" si="4"/>
        <v>0</v>
      </c>
      <c r="P16" s="24"/>
      <c r="Q16" s="24"/>
      <c r="R16" s="25"/>
      <c r="S16" s="25"/>
    </row>
    <row r="17" spans="1:19" s="1" customFormat="1" ht="21" customHeight="1">
      <c r="A17" s="28"/>
      <c r="B17" s="24"/>
      <c r="C17" s="24"/>
      <c r="D17" s="24">
        <f t="shared" si="6"/>
        <v>0</v>
      </c>
      <c r="E17" s="24"/>
      <c r="F17" s="24"/>
      <c r="G17" s="25"/>
      <c r="H17" s="25"/>
      <c r="I17" s="23"/>
      <c r="J17" s="24">
        <f t="shared" si="5"/>
        <v>0</v>
      </c>
      <c r="K17" s="24"/>
      <c r="L17" s="24"/>
      <c r="M17" s="24"/>
      <c r="N17" s="24"/>
      <c r="O17" s="24"/>
      <c r="P17" s="24"/>
      <c r="Q17" s="24"/>
      <c r="R17" s="25"/>
      <c r="S17" s="25"/>
    </row>
    <row r="18" spans="1:19" s="1" customFormat="1" ht="21" customHeight="1">
      <c r="A18" s="23" t="s">
        <v>37</v>
      </c>
      <c r="B18" s="24">
        <v>85000</v>
      </c>
      <c r="C18" s="24"/>
      <c r="D18" s="24">
        <f t="shared" si="6"/>
        <v>85000</v>
      </c>
      <c r="E18" s="24">
        <v>50000</v>
      </c>
      <c r="F18" s="24">
        <v>65790</v>
      </c>
      <c r="G18" s="25">
        <f>(B18/E18-1)*100</f>
        <v>70</v>
      </c>
      <c r="H18" s="25">
        <f>(B18/F18-1)*100</f>
        <v>29.198966408268735</v>
      </c>
      <c r="I18" s="23" t="s">
        <v>38</v>
      </c>
      <c r="J18" s="24">
        <f t="shared" si="5"/>
        <v>51700</v>
      </c>
      <c r="K18" s="24">
        <v>51700</v>
      </c>
      <c r="L18" s="24"/>
      <c r="M18" s="24"/>
      <c r="N18" s="24"/>
      <c r="O18" s="24">
        <f>J18-N18</f>
        <v>51700</v>
      </c>
      <c r="P18" s="24">
        <v>95000</v>
      </c>
      <c r="Q18" s="24">
        <v>51700</v>
      </c>
      <c r="R18" s="25">
        <f>(J18/P18-1)*100</f>
        <v>-45.578947368421055</v>
      </c>
      <c r="S18" s="25">
        <f>(J18/Q18-1)*100</f>
        <v>0</v>
      </c>
    </row>
    <row r="19" spans="1:19" s="1" customFormat="1" ht="21" customHeight="1">
      <c r="A19" s="23"/>
      <c r="B19" s="24"/>
      <c r="C19" s="24"/>
      <c r="D19" s="24">
        <f t="shared" si="6"/>
        <v>0</v>
      </c>
      <c r="E19" s="24"/>
      <c r="F19" s="24"/>
      <c r="G19" s="25"/>
      <c r="H19" s="25"/>
      <c r="I19" s="29"/>
      <c r="J19" s="24">
        <f t="shared" si="5"/>
        <v>0</v>
      </c>
      <c r="K19" s="29"/>
      <c r="L19" s="29"/>
      <c r="M19" s="29"/>
      <c r="N19" s="29"/>
      <c r="O19" s="24">
        <f>J19-N19</f>
        <v>0</v>
      </c>
      <c r="P19" s="29"/>
      <c r="Q19" s="29"/>
      <c r="R19" s="25"/>
      <c r="S19" s="25"/>
    </row>
    <row r="20" spans="1:19" s="1" customFormat="1" ht="21" customHeight="1">
      <c r="A20" s="23" t="s">
        <v>39</v>
      </c>
      <c r="B20" s="24">
        <v>180154</v>
      </c>
      <c r="C20" s="24"/>
      <c r="D20" s="24"/>
      <c r="E20" s="24">
        <v>37650</v>
      </c>
      <c r="F20" s="24">
        <v>251650</v>
      </c>
      <c r="G20" s="25">
        <f>(B20/E20-1)*100</f>
        <v>378.49667994687917</v>
      </c>
      <c r="H20" s="25">
        <f>(B20/F20-1)*100</f>
        <v>-28.410888138287305</v>
      </c>
      <c r="I20" s="23" t="s">
        <v>40</v>
      </c>
      <c r="J20" s="24">
        <v>180157</v>
      </c>
      <c r="K20" s="24">
        <v>180157</v>
      </c>
      <c r="L20" s="24"/>
      <c r="M20" s="24"/>
      <c r="N20" s="24"/>
      <c r="O20" s="24">
        <f>J20-N20</f>
        <v>180157</v>
      </c>
      <c r="P20" s="24">
        <v>51150</v>
      </c>
      <c r="Q20" s="24">
        <v>51150</v>
      </c>
      <c r="R20" s="25">
        <f>(J20/P20-1)*100</f>
        <v>252.21309872922774</v>
      </c>
      <c r="S20" s="25">
        <f>(J20/Q20-1)*100</f>
        <v>252.21309872922774</v>
      </c>
    </row>
    <row r="21" spans="1:19" s="1" customFormat="1" ht="21" customHeight="1">
      <c r="A21" s="29"/>
      <c r="B21" s="29"/>
      <c r="C21" s="29"/>
      <c r="D21" s="24">
        <f t="shared" si="6"/>
        <v>0</v>
      </c>
      <c r="E21" s="29"/>
      <c r="F21" s="29"/>
      <c r="G21" s="25"/>
      <c r="H21" s="25"/>
      <c r="I21" s="29"/>
      <c r="J21" s="24">
        <f t="shared" si="5"/>
        <v>0</v>
      </c>
      <c r="K21" s="29"/>
      <c r="L21" s="29"/>
      <c r="M21" s="29"/>
      <c r="N21" s="29"/>
      <c r="O21" s="24">
        <f>J21-N21</f>
        <v>0</v>
      </c>
      <c r="P21" s="29"/>
      <c r="Q21" s="29"/>
      <c r="R21" s="25"/>
      <c r="S21" s="25"/>
    </row>
    <row r="22" spans="1:19" s="1" customFormat="1" ht="21" customHeight="1">
      <c r="A22" s="23"/>
      <c r="B22" s="24"/>
      <c r="C22" s="24"/>
      <c r="D22" s="24">
        <f t="shared" si="6"/>
        <v>0</v>
      </c>
      <c r="E22" s="24"/>
      <c r="F22" s="24"/>
      <c r="G22" s="25"/>
      <c r="H22" s="25"/>
      <c r="I22" s="23" t="s">
        <v>41</v>
      </c>
      <c r="J22" s="24">
        <f t="shared" si="5"/>
        <v>0</v>
      </c>
      <c r="K22" s="24"/>
      <c r="L22" s="24"/>
      <c r="M22" s="24"/>
      <c r="N22" s="24"/>
      <c r="O22" s="24">
        <f>J22-N22</f>
        <v>0</v>
      </c>
      <c r="P22" s="24"/>
      <c r="Q22" s="24">
        <v>5006</v>
      </c>
      <c r="R22" s="25"/>
      <c r="S22" s="25">
        <f aca="true" t="shared" si="7" ref="S22:S31">(J22/Q22-1)*100</f>
        <v>-100</v>
      </c>
    </row>
    <row r="23" spans="1:19" s="1" customFormat="1" ht="21" customHeight="1">
      <c r="A23" s="23"/>
      <c r="B23" s="24"/>
      <c r="C23" s="24"/>
      <c r="D23" s="24"/>
      <c r="E23" s="24"/>
      <c r="F23" s="24"/>
      <c r="G23" s="25"/>
      <c r="H23" s="25"/>
      <c r="I23" s="23"/>
      <c r="J23" s="24">
        <f t="shared" si="5"/>
        <v>0</v>
      </c>
      <c r="K23" s="24"/>
      <c r="L23" s="24"/>
      <c r="M23" s="24"/>
      <c r="N23" s="24"/>
      <c r="O23" s="24"/>
      <c r="P23" s="24"/>
      <c r="Q23" s="24"/>
      <c r="R23" s="25"/>
      <c r="S23" s="25"/>
    </row>
    <row r="24" spans="1:19" s="1" customFormat="1" ht="21" customHeight="1">
      <c r="A24" s="30" t="s">
        <v>42</v>
      </c>
      <c r="B24" s="24">
        <v>4499</v>
      </c>
      <c r="C24" s="24"/>
      <c r="D24" s="24">
        <f t="shared" si="6"/>
        <v>4499</v>
      </c>
      <c r="E24" s="24">
        <v>9961</v>
      </c>
      <c r="F24" s="24">
        <f>SUM(F25:F34)</f>
        <v>4834</v>
      </c>
      <c r="G24" s="25">
        <f>(B24/E24-1)*100</f>
        <v>-54.83385202288926</v>
      </c>
      <c r="H24" s="25">
        <f>(B24/F24-1)*100</f>
        <v>-6.9300786098469125</v>
      </c>
      <c r="I24" s="30" t="s">
        <v>43</v>
      </c>
      <c r="J24" s="24">
        <f>SUM(J25:J34)</f>
        <v>11115.858400000001</v>
      </c>
      <c r="K24" s="24">
        <f>SUM(K25:K34)</f>
        <v>10473.858400000001</v>
      </c>
      <c r="L24" s="24"/>
      <c r="M24" s="24"/>
      <c r="N24" s="24"/>
      <c r="O24" s="24">
        <f>J24-N24</f>
        <v>11115.858400000001</v>
      </c>
      <c r="P24" s="24">
        <v>6278</v>
      </c>
      <c r="Q24" s="24">
        <f>SUM(Q25:Q34)</f>
        <v>4499</v>
      </c>
      <c r="R24" s="25">
        <f aca="true" t="shared" si="8" ref="R23:R31">(J24/P24-1)*100</f>
        <v>77.06050334501435</v>
      </c>
      <c r="S24" s="25">
        <f t="shared" si="7"/>
        <v>147.07398088464103</v>
      </c>
    </row>
    <row r="25" spans="1:19" s="1" customFormat="1" ht="21" customHeight="1">
      <c r="A25" s="30" t="s">
        <v>44</v>
      </c>
      <c r="B25" s="24">
        <v>1536</v>
      </c>
      <c r="C25" s="24"/>
      <c r="D25" s="24">
        <f t="shared" si="6"/>
        <v>1536</v>
      </c>
      <c r="E25" s="24">
        <v>7360</v>
      </c>
      <c r="F25" s="24">
        <v>3745</v>
      </c>
      <c r="G25" s="25">
        <f aca="true" t="shared" si="9" ref="G25:G35">(B25/E25-1)*100</f>
        <v>-79.13043478260869</v>
      </c>
      <c r="H25" s="25">
        <f aca="true" t="shared" si="10" ref="H25:H35">(B25/F25-1)*100</f>
        <v>-58.98531375166889</v>
      </c>
      <c r="I25" s="30" t="s">
        <v>45</v>
      </c>
      <c r="J25" s="24">
        <v>642</v>
      </c>
      <c r="K25" s="24"/>
      <c r="L25" s="24"/>
      <c r="M25" s="24"/>
      <c r="N25" s="24"/>
      <c r="O25" s="24"/>
      <c r="P25" s="24">
        <v>4319</v>
      </c>
      <c r="Q25" s="24">
        <v>1536</v>
      </c>
      <c r="R25" s="25">
        <f t="shared" si="8"/>
        <v>-85.1354480203751</v>
      </c>
      <c r="S25" s="25">
        <f t="shared" si="7"/>
        <v>-58.203125</v>
      </c>
    </row>
    <row r="26" spans="1:19" s="1" customFormat="1" ht="21" customHeight="1">
      <c r="A26" s="30" t="s">
        <v>46</v>
      </c>
      <c r="B26" s="24">
        <v>42</v>
      </c>
      <c r="C26" s="24"/>
      <c r="D26" s="24">
        <f t="shared" si="6"/>
        <v>42</v>
      </c>
      <c r="E26" s="24">
        <v>324</v>
      </c>
      <c r="F26" s="24">
        <v>324</v>
      </c>
      <c r="G26" s="25">
        <f t="shared" si="9"/>
        <v>-87.03703703703704</v>
      </c>
      <c r="H26" s="25">
        <f t="shared" si="10"/>
        <v>-87.03703703703704</v>
      </c>
      <c r="I26" s="30" t="s">
        <v>47</v>
      </c>
      <c r="J26" s="24">
        <f>B7+B26-J7</f>
        <v>1442</v>
      </c>
      <c r="K26" s="24">
        <v>1442</v>
      </c>
      <c r="L26" s="24"/>
      <c r="M26" s="24"/>
      <c r="N26" s="24"/>
      <c r="O26" s="24">
        <f aca="true" t="shared" si="11" ref="O26:O34">J26-N26</f>
        <v>1442</v>
      </c>
      <c r="P26" s="24">
        <v>324</v>
      </c>
      <c r="Q26" s="24">
        <f aca="true" t="shared" si="12" ref="Q26:Q31">F7+F26-Q7</f>
        <v>42</v>
      </c>
      <c r="R26" s="25">
        <f t="shared" si="8"/>
        <v>345.0617283950617</v>
      </c>
      <c r="S26" s="25">
        <f t="shared" si="7"/>
        <v>3333.3333333333335</v>
      </c>
    </row>
    <row r="27" spans="1:19" s="1" customFormat="1" ht="21" customHeight="1">
      <c r="A27" s="23" t="s">
        <v>48</v>
      </c>
      <c r="B27" s="24">
        <v>396</v>
      </c>
      <c r="C27" s="24"/>
      <c r="D27" s="24">
        <f t="shared" si="6"/>
        <v>396</v>
      </c>
      <c r="E27" s="24">
        <v>183</v>
      </c>
      <c r="F27" s="24">
        <v>180</v>
      </c>
      <c r="G27" s="25">
        <f t="shared" si="9"/>
        <v>116.39344262295084</v>
      </c>
      <c r="H27" s="25">
        <f t="shared" si="10"/>
        <v>120.00000000000001</v>
      </c>
      <c r="I27" s="30" t="s">
        <v>49</v>
      </c>
      <c r="J27" s="24">
        <f>B8+B27-J8</f>
        <v>646</v>
      </c>
      <c r="K27" s="24">
        <v>646</v>
      </c>
      <c r="L27" s="24"/>
      <c r="M27" s="24"/>
      <c r="N27" s="24"/>
      <c r="O27" s="24">
        <f t="shared" si="11"/>
        <v>646</v>
      </c>
      <c r="P27" s="24">
        <v>67</v>
      </c>
      <c r="Q27" s="24">
        <f t="shared" si="12"/>
        <v>396</v>
      </c>
      <c r="R27" s="25">
        <f t="shared" si="8"/>
        <v>864.179104477612</v>
      </c>
      <c r="S27" s="25">
        <f t="shared" si="7"/>
        <v>63.13131313131313</v>
      </c>
    </row>
    <row r="28" spans="1:19" s="1" customFormat="1" ht="21" customHeight="1">
      <c r="A28" s="23" t="s">
        <v>50</v>
      </c>
      <c r="B28" s="24">
        <v>1764</v>
      </c>
      <c r="C28" s="24"/>
      <c r="D28" s="24">
        <f t="shared" si="6"/>
        <v>1764</v>
      </c>
      <c r="E28" s="24">
        <v>1523</v>
      </c>
      <c r="F28" s="24">
        <v>85</v>
      </c>
      <c r="G28" s="25">
        <f t="shared" si="9"/>
        <v>15.824031516743275</v>
      </c>
      <c r="H28" s="25">
        <f t="shared" si="10"/>
        <v>1975.294117647059</v>
      </c>
      <c r="I28" s="30" t="s">
        <v>51</v>
      </c>
      <c r="J28" s="24">
        <f>B9+B28-J9</f>
        <v>5164</v>
      </c>
      <c r="K28" s="24">
        <v>6064</v>
      </c>
      <c r="L28" s="24"/>
      <c r="M28" s="24"/>
      <c r="N28" s="24"/>
      <c r="O28" s="24">
        <f t="shared" si="11"/>
        <v>5164</v>
      </c>
      <c r="P28" s="24">
        <v>509</v>
      </c>
      <c r="Q28" s="24">
        <f t="shared" si="12"/>
        <v>1764</v>
      </c>
      <c r="R28" s="25">
        <f t="shared" si="8"/>
        <v>914.5383104125737</v>
      </c>
      <c r="S28" s="25">
        <f t="shared" si="7"/>
        <v>192.7437641723356</v>
      </c>
    </row>
    <row r="29" spans="1:19" s="1" customFormat="1" ht="21" customHeight="1">
      <c r="A29" s="23" t="s">
        <v>52</v>
      </c>
      <c r="B29" s="24">
        <v>567</v>
      </c>
      <c r="C29" s="24"/>
      <c r="D29" s="24">
        <f t="shared" si="6"/>
        <v>567</v>
      </c>
      <c r="E29" s="24">
        <v>329</v>
      </c>
      <c r="F29" s="24">
        <v>399</v>
      </c>
      <c r="G29" s="25">
        <f t="shared" si="9"/>
        <v>72.34042553191489</v>
      </c>
      <c r="H29" s="25">
        <f t="shared" si="10"/>
        <v>42.10526315789473</v>
      </c>
      <c r="I29" s="30" t="s">
        <v>53</v>
      </c>
      <c r="J29" s="24">
        <f>B10+B29-J10</f>
        <v>967</v>
      </c>
      <c r="K29" s="24">
        <v>1067</v>
      </c>
      <c r="L29" s="24"/>
      <c r="M29" s="24"/>
      <c r="N29" s="24"/>
      <c r="O29" s="24">
        <f t="shared" si="11"/>
        <v>967</v>
      </c>
      <c r="P29" s="24">
        <v>728</v>
      </c>
      <c r="Q29" s="24">
        <v>567</v>
      </c>
      <c r="R29" s="25">
        <f t="shared" si="8"/>
        <v>32.82967032967032</v>
      </c>
      <c r="S29" s="25">
        <f t="shared" si="7"/>
        <v>70.54673721340387</v>
      </c>
    </row>
    <row r="30" spans="1:19" s="1" customFormat="1" ht="21" customHeight="1">
      <c r="A30" s="23" t="s">
        <v>54</v>
      </c>
      <c r="B30" s="24">
        <v>191</v>
      </c>
      <c r="C30" s="24"/>
      <c r="D30" s="24">
        <f t="shared" si="6"/>
        <v>191</v>
      </c>
      <c r="E30" s="24">
        <v>136</v>
      </c>
      <c r="F30" s="24">
        <v>41</v>
      </c>
      <c r="G30" s="25">
        <f t="shared" si="9"/>
        <v>40.441176470588225</v>
      </c>
      <c r="H30" s="25">
        <f t="shared" si="10"/>
        <v>365.8536585365853</v>
      </c>
      <c r="I30" s="30" t="s">
        <v>55</v>
      </c>
      <c r="J30" s="24">
        <f>B11+B30-J11</f>
        <v>2254.8584</v>
      </c>
      <c r="K30" s="24">
        <v>1254.8584</v>
      </c>
      <c r="L30" s="24"/>
      <c r="M30" s="24"/>
      <c r="N30" s="24"/>
      <c r="O30" s="24">
        <f t="shared" si="11"/>
        <v>2254.8584</v>
      </c>
      <c r="P30" s="24">
        <v>279</v>
      </c>
      <c r="Q30" s="24">
        <f t="shared" si="12"/>
        <v>191</v>
      </c>
      <c r="R30" s="25">
        <f t="shared" si="8"/>
        <v>708.1929749103942</v>
      </c>
      <c r="S30" s="25">
        <f t="shared" si="7"/>
        <v>1080.5541361256544</v>
      </c>
    </row>
    <row r="31" spans="1:19" s="1" customFormat="1" ht="24" customHeight="1">
      <c r="A31" s="23" t="s">
        <v>56</v>
      </c>
      <c r="B31" s="24">
        <v>1</v>
      </c>
      <c r="C31" s="24"/>
      <c r="D31" s="24">
        <f t="shared" si="6"/>
        <v>1</v>
      </c>
      <c r="E31" s="24">
        <v>94</v>
      </c>
      <c r="F31" s="24">
        <v>54</v>
      </c>
      <c r="G31" s="25">
        <f t="shared" si="9"/>
        <v>-98.93617021276596</v>
      </c>
      <c r="H31" s="25">
        <f t="shared" si="10"/>
        <v>-98.14814814814815</v>
      </c>
      <c r="I31" s="30" t="s">
        <v>57</v>
      </c>
      <c r="J31" s="24"/>
      <c r="K31" s="24"/>
      <c r="L31" s="24"/>
      <c r="M31" s="24"/>
      <c r="N31" s="24"/>
      <c r="O31" s="24">
        <f t="shared" si="11"/>
        <v>0</v>
      </c>
      <c r="P31" s="24">
        <v>40</v>
      </c>
      <c r="Q31" s="24">
        <v>1</v>
      </c>
      <c r="R31" s="25">
        <f t="shared" si="8"/>
        <v>-100</v>
      </c>
      <c r="S31" s="25">
        <f t="shared" si="7"/>
        <v>-100</v>
      </c>
    </row>
    <row r="32" spans="1:19" s="2" customFormat="1" ht="21" customHeight="1">
      <c r="A32" s="23" t="s">
        <v>58</v>
      </c>
      <c r="C32" s="24"/>
      <c r="D32" s="24">
        <f>B33-C32</f>
        <v>0</v>
      </c>
      <c r="E32" s="31"/>
      <c r="F32" s="24"/>
      <c r="G32" s="25"/>
      <c r="H32" s="25"/>
      <c r="I32" s="30" t="s">
        <v>59</v>
      </c>
      <c r="J32" s="31"/>
      <c r="K32" s="31"/>
      <c r="L32" s="31"/>
      <c r="M32" s="31"/>
      <c r="N32" s="31"/>
      <c r="O32" s="24">
        <f t="shared" si="11"/>
        <v>0</v>
      </c>
      <c r="P32" s="31"/>
      <c r="Q32" s="24"/>
      <c r="R32" s="25"/>
      <c r="S32" s="25"/>
    </row>
    <row r="33" spans="1:19" s="1" customFormat="1" ht="21" customHeight="1">
      <c r="A33" s="23" t="s">
        <v>60</v>
      </c>
      <c r="B33" s="24"/>
      <c r="C33" s="24"/>
      <c r="D33" s="24">
        <f>B34-C33</f>
        <v>2</v>
      </c>
      <c r="E33" s="24">
        <v>6</v>
      </c>
      <c r="F33" s="24"/>
      <c r="G33" s="25">
        <f t="shared" si="9"/>
        <v>-100</v>
      </c>
      <c r="H33" s="25"/>
      <c r="I33" s="30" t="s">
        <v>61</v>
      </c>
      <c r="J33" s="24"/>
      <c r="K33" s="24"/>
      <c r="L33" s="24"/>
      <c r="M33" s="24"/>
      <c r="N33" s="29"/>
      <c r="O33" s="24">
        <f t="shared" si="11"/>
        <v>0</v>
      </c>
      <c r="P33" s="24">
        <v>6</v>
      </c>
      <c r="Q33" s="24"/>
      <c r="R33" s="25">
        <f>(J33/P33-1)*100</f>
        <v>-100</v>
      </c>
      <c r="S33" s="25"/>
    </row>
    <row r="34" spans="1:19" s="1" customFormat="1" ht="22.5" customHeight="1">
      <c r="A34" s="23" t="s">
        <v>62</v>
      </c>
      <c r="B34" s="24">
        <v>2</v>
      </c>
      <c r="C34" s="27"/>
      <c r="D34" s="27"/>
      <c r="E34" s="24">
        <v>6</v>
      </c>
      <c r="F34" s="32">
        <v>6</v>
      </c>
      <c r="G34" s="25">
        <f t="shared" si="9"/>
        <v>-66.66666666666667</v>
      </c>
      <c r="H34" s="25">
        <f t="shared" si="10"/>
        <v>-66.66666666666667</v>
      </c>
      <c r="I34" s="30" t="s">
        <v>63</v>
      </c>
      <c r="J34" s="24"/>
      <c r="K34" s="24"/>
      <c r="L34" s="24"/>
      <c r="M34" s="24"/>
      <c r="N34" s="24"/>
      <c r="O34" s="24">
        <f t="shared" si="11"/>
        <v>0</v>
      </c>
      <c r="P34" s="24">
        <v>6</v>
      </c>
      <c r="Q34" s="24">
        <v>2</v>
      </c>
      <c r="R34" s="25">
        <f>(J34/P34-1)*100</f>
        <v>-100</v>
      </c>
      <c r="S34" s="25">
        <f>(J34/Q34-1)*100</f>
        <v>-100</v>
      </c>
    </row>
    <row r="35" spans="1:19" s="1" customFormat="1" ht="21" customHeight="1">
      <c r="A35" s="33" t="s">
        <v>64</v>
      </c>
      <c r="B35" s="34">
        <f>B24+B20+B18+B5</f>
        <v>644453</v>
      </c>
      <c r="C35" s="34">
        <f>C24+C20+C18+C5</f>
        <v>0</v>
      </c>
      <c r="D35" s="34">
        <f>D24+D20+D18+D5</f>
        <v>89499</v>
      </c>
      <c r="E35" s="34">
        <f>E24+E20+E18+E5</f>
        <v>634611</v>
      </c>
      <c r="F35" s="34">
        <f>F24+F20+F18+F5</f>
        <v>534585</v>
      </c>
      <c r="G35" s="35">
        <f t="shared" si="9"/>
        <v>1.5508713211715541</v>
      </c>
      <c r="H35" s="35">
        <f t="shared" si="10"/>
        <v>20.552016985138</v>
      </c>
      <c r="I35" s="33" t="s">
        <v>65</v>
      </c>
      <c r="J35" s="34">
        <f>J24+J20+J18+J5</f>
        <v>644453.0954</v>
      </c>
      <c r="K35" s="34">
        <v>318534.0954</v>
      </c>
      <c r="L35" s="34">
        <f aca="true" t="shared" si="13" ref="L35:Q35">L24+L20+L18+L5</f>
        <v>3</v>
      </c>
      <c r="M35" s="34">
        <f t="shared" si="13"/>
        <v>0</v>
      </c>
      <c r="N35" s="34">
        <f t="shared" si="13"/>
        <v>57308</v>
      </c>
      <c r="O35" s="34">
        <f t="shared" si="13"/>
        <v>587145.0954</v>
      </c>
      <c r="P35" s="34">
        <f t="shared" si="13"/>
        <v>634611</v>
      </c>
      <c r="Q35" s="34">
        <f>Q24+Q20+Q18+Q5+Q22</f>
        <v>534585</v>
      </c>
      <c r="R35" s="35">
        <f>(J35/P35-1)*100</f>
        <v>1.5508863540026896</v>
      </c>
      <c r="S35" s="35">
        <f>(J35/Q35-1)*100</f>
        <v>20.55203483075656</v>
      </c>
    </row>
    <row r="36" spans="2:19" s="1" customFormat="1" ht="21" customHeight="1">
      <c r="B36" s="36"/>
      <c r="C36" s="36"/>
      <c r="D36" s="36"/>
      <c r="E36" s="37"/>
      <c r="F36" s="36"/>
      <c r="G36" s="38"/>
      <c r="H36" s="38"/>
      <c r="J36" s="36"/>
      <c r="K36" s="36"/>
      <c r="L36" s="36"/>
      <c r="M36" s="36"/>
      <c r="N36" s="36"/>
      <c r="O36" s="36"/>
      <c r="P36" s="36"/>
      <c r="Q36" s="36"/>
      <c r="R36" s="38"/>
      <c r="S36" s="38"/>
    </row>
    <row r="37" spans="1:19" s="3" customFormat="1" ht="33" customHeight="1">
      <c r="A37" s="1"/>
      <c r="B37" s="36"/>
      <c r="C37" s="36"/>
      <c r="D37" s="36"/>
      <c r="E37" s="37"/>
      <c r="F37" s="36"/>
      <c r="G37" s="38"/>
      <c r="H37" s="38"/>
      <c r="I37" s="1"/>
      <c r="J37" s="36"/>
      <c r="K37" s="36"/>
      <c r="L37" s="36"/>
      <c r="M37" s="36"/>
      <c r="N37" s="36"/>
      <c r="O37" s="36"/>
      <c r="P37" s="36"/>
      <c r="Q37" s="36"/>
      <c r="R37" s="38"/>
      <c r="S37" s="38"/>
    </row>
    <row r="38" spans="2:19" s="1" customFormat="1" ht="19.5" customHeight="1">
      <c r="B38" s="36"/>
      <c r="C38" s="36"/>
      <c r="D38" s="36"/>
      <c r="E38" s="37"/>
      <c r="F38" s="36"/>
      <c r="G38" s="38"/>
      <c r="H38" s="38"/>
      <c r="J38" s="36"/>
      <c r="K38" s="36"/>
      <c r="L38" s="36"/>
      <c r="M38" s="36"/>
      <c r="N38" s="36"/>
      <c r="O38" s="36"/>
      <c r="P38" s="36"/>
      <c r="Q38" s="36"/>
      <c r="R38" s="38"/>
      <c r="S38" s="38"/>
    </row>
    <row r="39" spans="2:19" s="1" customFormat="1" ht="19.5" customHeight="1">
      <c r="B39" s="36"/>
      <c r="C39" s="36"/>
      <c r="D39" s="36"/>
      <c r="E39" s="37"/>
      <c r="F39" s="36"/>
      <c r="G39" s="38"/>
      <c r="H39" s="38"/>
      <c r="J39" s="36"/>
      <c r="K39" s="36"/>
      <c r="L39" s="36"/>
      <c r="M39" s="36"/>
      <c r="N39" s="36"/>
      <c r="O39" s="36"/>
      <c r="P39" s="36"/>
      <c r="Q39" s="36"/>
      <c r="R39" s="38"/>
      <c r="S39" s="38"/>
    </row>
    <row r="40" spans="2:19" s="1" customFormat="1" ht="19.5" customHeight="1">
      <c r="B40" s="36"/>
      <c r="C40" s="36"/>
      <c r="D40" s="36"/>
      <c r="E40" s="37"/>
      <c r="F40" s="36"/>
      <c r="G40" s="38"/>
      <c r="H40" s="38"/>
      <c r="J40" s="36"/>
      <c r="K40" s="36"/>
      <c r="L40" s="36"/>
      <c r="M40" s="36"/>
      <c r="N40" s="36"/>
      <c r="O40" s="36"/>
      <c r="P40" s="36"/>
      <c r="Q40" s="36"/>
      <c r="R40" s="38"/>
      <c r="S40" s="38"/>
    </row>
    <row r="41" spans="2:19" s="1" customFormat="1" ht="19.5" customHeight="1">
      <c r="B41" s="36"/>
      <c r="C41" s="36"/>
      <c r="D41" s="36"/>
      <c r="E41" s="37"/>
      <c r="F41" s="36"/>
      <c r="G41" s="38"/>
      <c r="H41" s="38"/>
      <c r="J41" s="36"/>
      <c r="K41" s="36"/>
      <c r="L41" s="36"/>
      <c r="M41" s="36"/>
      <c r="N41" s="36"/>
      <c r="O41" s="36"/>
      <c r="P41" s="36"/>
      <c r="Q41" s="36"/>
      <c r="R41" s="38"/>
      <c r="S41" s="38"/>
    </row>
    <row r="42" spans="2:19" s="1" customFormat="1" ht="19.5" customHeight="1">
      <c r="B42" s="36"/>
      <c r="C42" s="36"/>
      <c r="D42" s="36"/>
      <c r="E42" s="37"/>
      <c r="F42" s="36"/>
      <c r="G42" s="38"/>
      <c r="H42" s="38"/>
      <c r="J42" s="36"/>
      <c r="K42" s="36"/>
      <c r="L42" s="36"/>
      <c r="M42" s="36"/>
      <c r="N42" s="36"/>
      <c r="O42" s="36"/>
      <c r="P42" s="36"/>
      <c r="Q42" s="36"/>
      <c r="R42" s="38"/>
      <c r="S42" s="38"/>
    </row>
    <row r="43" spans="2:19" s="1" customFormat="1" ht="19.5" customHeight="1">
      <c r="B43" s="36"/>
      <c r="C43" s="36"/>
      <c r="D43" s="36"/>
      <c r="E43" s="37"/>
      <c r="F43" s="36"/>
      <c r="G43" s="38"/>
      <c r="H43" s="38"/>
      <c r="J43" s="36"/>
      <c r="K43" s="36"/>
      <c r="L43" s="36"/>
      <c r="M43" s="36"/>
      <c r="N43" s="36"/>
      <c r="O43" s="36"/>
      <c r="P43" s="36"/>
      <c r="Q43" s="36"/>
      <c r="R43" s="38"/>
      <c r="S43" s="38"/>
    </row>
    <row r="44" spans="2:19" s="1" customFormat="1" ht="19.5" customHeight="1">
      <c r="B44" s="36"/>
      <c r="C44" s="36"/>
      <c r="D44" s="36"/>
      <c r="E44" s="37"/>
      <c r="F44" s="36"/>
      <c r="G44" s="38"/>
      <c r="H44" s="38"/>
      <c r="J44" s="36"/>
      <c r="K44" s="36"/>
      <c r="L44" s="36"/>
      <c r="M44" s="36"/>
      <c r="N44" s="36"/>
      <c r="O44" s="36"/>
      <c r="P44" s="36"/>
      <c r="Q44" s="36"/>
      <c r="R44" s="38"/>
      <c r="S44" s="38"/>
    </row>
    <row r="45" spans="2:19" s="1" customFormat="1" ht="19.5" customHeight="1">
      <c r="B45" s="36"/>
      <c r="C45" s="36"/>
      <c r="D45" s="36"/>
      <c r="E45" s="37"/>
      <c r="F45" s="36"/>
      <c r="G45" s="38"/>
      <c r="H45" s="38"/>
      <c r="J45" s="36"/>
      <c r="K45" s="36"/>
      <c r="L45" s="36"/>
      <c r="M45" s="36"/>
      <c r="N45" s="36"/>
      <c r="O45" s="36"/>
      <c r="P45" s="36"/>
      <c r="Q45" s="36"/>
      <c r="R45" s="38"/>
      <c r="S45" s="38"/>
    </row>
    <row r="46" spans="2:19" s="1" customFormat="1" ht="19.5" customHeight="1">
      <c r="B46" s="36"/>
      <c r="C46" s="36"/>
      <c r="D46" s="36"/>
      <c r="E46" s="37"/>
      <c r="F46" s="36"/>
      <c r="G46" s="38"/>
      <c r="H46" s="38"/>
      <c r="J46" s="36"/>
      <c r="K46" s="36"/>
      <c r="L46" s="36"/>
      <c r="M46" s="36"/>
      <c r="N46" s="36"/>
      <c r="O46" s="36"/>
      <c r="P46" s="36"/>
      <c r="Q46" s="36"/>
      <c r="R46" s="38"/>
      <c r="S46" s="38"/>
    </row>
    <row r="47" spans="2:19" s="1" customFormat="1" ht="19.5" customHeight="1">
      <c r="B47" s="36"/>
      <c r="C47" s="36"/>
      <c r="D47" s="36"/>
      <c r="E47" s="37"/>
      <c r="F47" s="36"/>
      <c r="G47" s="38"/>
      <c r="H47" s="38"/>
      <c r="I47" s="4"/>
      <c r="J47" s="36"/>
      <c r="K47" s="36"/>
      <c r="L47" s="36"/>
      <c r="M47" s="36"/>
      <c r="N47" s="36"/>
      <c r="O47" s="36"/>
      <c r="P47" s="36"/>
      <c r="Q47" s="36"/>
      <c r="R47" s="38"/>
      <c r="S47" s="42"/>
    </row>
    <row r="48" spans="2:19" s="1" customFormat="1" ht="19.5" customHeight="1">
      <c r="B48" s="36"/>
      <c r="C48" s="36"/>
      <c r="D48" s="36"/>
      <c r="E48" s="37"/>
      <c r="F48" s="36"/>
      <c r="G48" s="38"/>
      <c r="H48" s="38"/>
      <c r="I48" s="5"/>
      <c r="J48" s="36"/>
      <c r="K48" s="36"/>
      <c r="L48" s="36"/>
      <c r="M48" s="36"/>
      <c r="N48" s="36"/>
      <c r="O48" s="36"/>
      <c r="P48" s="36"/>
      <c r="Q48" s="36"/>
      <c r="R48" s="38"/>
      <c r="S48" s="9"/>
    </row>
    <row r="49" spans="1:19" s="4" customFormat="1" ht="19.5" customHeight="1">
      <c r="A49" s="1"/>
      <c r="B49" s="36"/>
      <c r="C49" s="36"/>
      <c r="D49" s="36"/>
      <c r="E49" s="37"/>
      <c r="F49" s="36"/>
      <c r="G49" s="38"/>
      <c r="H49" s="38"/>
      <c r="I49" s="5"/>
      <c r="J49" s="36"/>
      <c r="K49" s="36"/>
      <c r="L49" s="36"/>
      <c r="M49" s="36"/>
      <c r="N49" s="36"/>
      <c r="O49" s="36"/>
      <c r="P49" s="36"/>
      <c r="Q49" s="36"/>
      <c r="R49" s="42"/>
      <c r="S49" s="9"/>
    </row>
    <row r="50" spans="1:17" ht="15">
      <c r="A50" s="1"/>
      <c r="B50" s="36"/>
      <c r="C50" s="36"/>
      <c r="D50" s="36"/>
      <c r="E50" s="37"/>
      <c r="F50" s="36"/>
      <c r="G50" s="38"/>
      <c r="H50" s="38"/>
      <c r="J50" s="36"/>
      <c r="K50" s="36"/>
      <c r="L50" s="36"/>
      <c r="M50" s="36"/>
      <c r="N50" s="36"/>
      <c r="O50" s="36"/>
      <c r="P50" s="36"/>
      <c r="Q50" s="36"/>
    </row>
    <row r="51" spans="1:17" ht="15">
      <c r="A51" s="1"/>
      <c r="B51" s="36"/>
      <c r="C51" s="36"/>
      <c r="D51" s="36"/>
      <c r="E51" s="37"/>
      <c r="F51" s="36"/>
      <c r="G51" s="38"/>
      <c r="H51" s="38"/>
      <c r="J51" s="39"/>
      <c r="K51" s="39"/>
      <c r="L51" s="39"/>
      <c r="M51" s="39"/>
      <c r="N51" s="39"/>
      <c r="O51" s="39"/>
      <c r="P51" s="39"/>
      <c r="Q51" s="41"/>
    </row>
    <row r="52" spans="1:8" ht="15">
      <c r="A52" s="1"/>
      <c r="B52" s="36"/>
      <c r="C52" s="36"/>
      <c r="D52" s="36"/>
      <c r="E52" s="37"/>
      <c r="F52" s="36"/>
      <c r="G52" s="38"/>
      <c r="H52" s="38"/>
    </row>
    <row r="53" spans="1:8" ht="15">
      <c r="A53" s="1"/>
      <c r="B53" s="39"/>
      <c r="C53" s="39"/>
      <c r="D53" s="39"/>
      <c r="E53" s="40"/>
      <c r="F53" s="41"/>
      <c r="G53" s="42"/>
      <c r="H53" s="42"/>
    </row>
    <row r="54" ht="15">
      <c r="A54" s="4"/>
    </row>
  </sheetData>
  <sheetProtection/>
  <mergeCells count="1">
    <mergeCell ref="A2:S2"/>
  </mergeCells>
  <printOptions horizontalCentered="1"/>
  <pageMargins left="0.39305555555555555" right="0.39305555555555555" top="0.5902777777777778" bottom="0" header="0.4326388888888889" footer="0.19652777777777777"/>
  <pageSetup firstPageNumber="21" useFirstPageNumber="1" horizontalDpi="600" verticalDpi="600" orientation="landscape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2020-01-16T13:12:05Z</cp:lastPrinted>
  <dcterms:created xsi:type="dcterms:W3CDTF">2005-01-09T14:55:42Z</dcterms:created>
  <dcterms:modified xsi:type="dcterms:W3CDTF">2022-12-27T06:18:59Z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A822CFADB1BD48E580C28ABCB2DA5B0E</vt:lpwstr>
  </property>
</Properties>
</file>