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4340" activeTab="0"/>
  </bookViews>
  <sheets>
    <sheet name="区本级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<sst xmlns="http://schemas.openxmlformats.org/spreadsheetml/2006/main" count="74" uniqueCount="70">
  <si>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附件7</t>
  </si>
  <si>
    <t>佛山市高明区2023年(区本级)一般公共预算收支总表</t>
  </si>
  <si>
    <t>单位：万元</t>
  </si>
  <si>
    <t>收入预算科目</t>
  </si>
  <si>
    <t>2023年预算</t>
  </si>
  <si>
    <t>全区</t>
  </si>
  <si>
    <t>镇级</t>
  </si>
  <si>
    <t>2022年预算</t>
  </si>
  <si>
    <t>比2022年预算增长(%)</t>
  </si>
  <si>
    <t>支出预算科目</t>
  </si>
  <si>
    <t>比2022年预算
增长(%)</t>
  </si>
  <si>
    <t>一、一般公共预算收入</t>
  </si>
  <si>
    <t xml:space="preserve"> 一、一般公共预算支出</t>
  </si>
  <si>
    <t xml:space="preserve">  （一）税收收入</t>
  </si>
  <si>
    <t xml:space="preserve">    1、一般公共服务支出</t>
  </si>
  <si>
    <t xml:space="preserve">  （二）非税收入</t>
  </si>
  <si>
    <t xml:space="preserve">    2、国防支出</t>
  </si>
  <si>
    <t xml:space="preserve">    1、专项收入</t>
  </si>
  <si>
    <t xml:space="preserve">    3、公共安全支出</t>
  </si>
  <si>
    <t xml:space="preserve">    （1）教育费附加收入</t>
  </si>
  <si>
    <t xml:space="preserve">    4、教育支出</t>
  </si>
  <si>
    <t xml:space="preserve">    （2）地方教育附加收入</t>
  </si>
  <si>
    <t xml:space="preserve">    5、科学技术支出</t>
  </si>
  <si>
    <t xml:space="preserve">    （3）文化事业建设费收入</t>
  </si>
  <si>
    <t xml:space="preserve">    6、文化旅游体育与传媒支出</t>
  </si>
  <si>
    <t xml:space="preserve">    （4）残疾人就业保障金收入</t>
  </si>
  <si>
    <t xml:space="preserve">    7、社会保障和就业支出</t>
  </si>
  <si>
    <t xml:space="preserve">    （5）教育资金收入</t>
  </si>
  <si>
    <t xml:space="preserve">    8、卫生健康支出</t>
  </si>
  <si>
    <t xml:space="preserve">    （6）农田水利建设资金收入
   </t>
  </si>
  <si>
    <t xml:space="preserve">    9、节能环保支出</t>
  </si>
  <si>
    <t xml:space="preserve">    （7）水利建设专项收入</t>
  </si>
  <si>
    <t xml:space="preserve">    10、城乡社区支出</t>
  </si>
  <si>
    <t xml:space="preserve">    （8）森林植被恢复费</t>
  </si>
  <si>
    <t xml:space="preserve">    11、农林水支出</t>
  </si>
  <si>
    <t xml:space="preserve">    12、交通运输支出</t>
  </si>
  <si>
    <t xml:space="preserve">    2、行政事业性收费收入</t>
  </si>
  <si>
    <t xml:space="preserve">    13、资源勘探工业信息等支出</t>
  </si>
  <si>
    <t xml:space="preserve">    3、罚没收入</t>
  </si>
  <si>
    <t xml:space="preserve">    14、商业服务业等支出</t>
  </si>
  <si>
    <t xml:space="preserve">    4、国有资本经营收入</t>
  </si>
  <si>
    <t xml:space="preserve">    15、金融支出</t>
  </si>
  <si>
    <t xml:space="preserve">    5、国有资产有偿使用收入</t>
  </si>
  <si>
    <t xml:space="preserve">    16、自然资源海洋气象等支出</t>
  </si>
  <si>
    <t xml:space="preserve">    6、政府住房基金收入</t>
  </si>
  <si>
    <t xml:space="preserve">    17、住房保障支出</t>
  </si>
  <si>
    <t xml:space="preserve">    7、其他收入</t>
  </si>
  <si>
    <t xml:space="preserve">    18、粮油物资储备支出</t>
  </si>
  <si>
    <t xml:space="preserve">    19、灾害防治及应急管理支出</t>
  </si>
  <si>
    <t xml:space="preserve">    20、预备费</t>
  </si>
  <si>
    <t xml:space="preserve">    21、其他支出</t>
  </si>
  <si>
    <t xml:space="preserve">    22、债务付息支出</t>
  </si>
  <si>
    <t>二、转移性收入</t>
  </si>
  <si>
    <t xml:space="preserve">    23、债务发行费用支出</t>
  </si>
  <si>
    <t>（一）返还性收入</t>
  </si>
  <si>
    <t>（二）一般性转移支付收入</t>
  </si>
  <si>
    <t>二、转移性支出</t>
  </si>
  <si>
    <t>（三)专项补助收入</t>
  </si>
  <si>
    <t xml:space="preserve">    其中：体制上解</t>
  </si>
  <si>
    <t xml:space="preserve">         出口退税专项上解支出</t>
  </si>
  <si>
    <t>三、 地方政府债券转贷收入</t>
  </si>
  <si>
    <t xml:space="preserve">         专项上解支出</t>
  </si>
  <si>
    <t>四、调入资金</t>
  </si>
  <si>
    <t>三、债券还本支出</t>
  </si>
  <si>
    <t>五、动用预算稳定调节基金</t>
  </si>
  <si>
    <t>四、安排预算稳定调节基金</t>
  </si>
  <si>
    <t>六、上年结余</t>
  </si>
  <si>
    <t xml:space="preserve">五、年终结转结余  </t>
  </si>
  <si>
    <t>收入合计</t>
  </si>
  <si>
    <t xml:space="preserve">         支出合计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</si>
</sst>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_ * #,##0_ ;_ * \-#,##0_ ;_ * &quot;-&quot;??_ ;_ @_ "/>
    <numFmt numFmtId="179" formatCode="#,##0.00_ 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9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0" fontId="6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1" fillId="0" borderId="11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 wrapText="1"/>
    </xf>
    <xf numFmtId="177" fontId="1" fillId="0" borderId="12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178" fontId="1" fillId="0" borderId="9" xfId="22" applyNumberFormat="1" applyFont="1" applyFill="1" applyBorder="1" applyAlignment="1" applyProtection="1">
      <alignment horizontal="right" vertical="center" wrapText="1"/>
      <protection locked="0"/>
    </xf>
    <xf numFmtId="176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1" fillId="0" borderId="11" xfId="0" applyNumberFormat="1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10" xfId="0" applyNumberFormat="1" applyFont="1" applyFill="1" applyBorder="1" applyAlignment="1">
      <alignment horizontal="right" vertical="center" wrapText="1"/>
    </xf>
    <xf numFmtId="176" fontId="9" fillId="0" borderId="9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1" fillId="0" borderId="9" xfId="0" applyNumberFormat="1" applyFont="1" applyFill="1" applyBorder="1" applyAlignment="1">
      <alignment horizontal="left" vertical="center" wrapText="1"/>
    </xf>
    <xf numFmtId="177" fontId="1" fillId="0" borderId="9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15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 wrapText="1"/>
    </xf>
    <xf numFmtId="176" fontId="10" fillId="0" borderId="9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 wrapText="1"/>
    </xf>
    <xf numFmtId="176" fontId="1" fillId="0" borderId="16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79" fontId="10" fillId="0" borderId="12" xfId="0" applyNumberFormat="1" applyFont="1" applyFill="1" applyBorder="1" applyAlignment="1">
      <alignment horizontal="right" vertical="center" wrapText="1"/>
    </xf>
    <xf numFmtId="179" fontId="10" fillId="0" borderId="18" xfId="0" applyNumberFormat="1" applyFont="1" applyFill="1" applyBorder="1" applyAlignment="1">
      <alignment horizontal="left" vertical="center" wrapText="1"/>
    </xf>
    <xf numFmtId="176" fontId="10" fillId="0" borderId="19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177" fontId="1" fillId="0" borderId="9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20" xfId="0" applyNumberFormat="1" applyFont="1" applyFill="1" applyBorder="1" applyAlignment="1">
      <alignment vertical="center" wrapText="1"/>
    </xf>
    <xf numFmtId="176" fontId="1" fillId="0" borderId="21" xfId="0" applyNumberFormat="1" applyFont="1" applyFill="1" applyBorder="1" applyAlignment="1">
      <alignment vertical="center" wrapText="1"/>
    </xf>
    <xf numFmtId="176" fontId="1" fillId="0" borderId="22" xfId="0" applyNumberFormat="1" applyFont="1" applyFill="1" applyBorder="1" applyAlignment="1">
      <alignment vertical="center" wrapText="1"/>
    </xf>
    <xf numFmtId="176" fontId="1" fillId="0" borderId="23" xfId="0" applyNumberFormat="1" applyFont="1" applyFill="1" applyBorder="1" applyAlignment="1">
      <alignment vertical="center" wrapText="1"/>
    </xf>
    <xf numFmtId="176" fontId="1" fillId="0" borderId="24" xfId="0" applyNumberFormat="1" applyFont="1" applyFill="1" applyBorder="1" applyAlignment="1">
      <alignment vertical="center" wrapText="1"/>
    </xf>
    <xf numFmtId="176" fontId="1" fillId="0" borderId="25" xfId="0" applyNumberFormat="1" applyFont="1" applyFill="1" applyBorder="1" applyAlignment="1">
      <alignment vertical="center" wrapText="1"/>
    </xf>
    <xf numFmtId="176" fontId="1" fillId="0" borderId="19" xfId="0" applyNumberFormat="1" applyFont="1" applyFill="1" applyBorder="1" applyAlignment="1">
      <alignment vertical="center" wrapText="1"/>
    </xf>
    <xf numFmtId="177" fontId="1" fillId="0" borderId="9" xfId="0" applyNumberFormat="1" applyFont="1" applyFill="1" applyBorder="1" applyAlignment="1">
      <alignment vertical="center" wrapText="1"/>
    </xf>
    <xf numFmtId="179" fontId="10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Zeros="0" tabSelected="1" view="pageBreakPreview" zoomScaleSheetLayoutView="100" workbookViewId="0" topLeftCell="A6">
      <selection activeCell="H40" activeCellId="1" sqref="B40:E40 H40:K40"/>
    </sheetView>
  </sheetViews>
  <sheetFormatPr defaultColWidth="9.00390625" defaultRowHeight="14.25"/>
  <cols>
    <col min="1" max="1" width="32.50390625" style="5" customWidth="1"/>
    <col min="2" max="2" width="13.00390625" style="6" customWidth="1"/>
    <col min="3" max="4" width="11.875" style="6" hidden="1" customWidth="1"/>
    <col min="5" max="5" width="13.75390625" style="7" customWidth="1"/>
    <col min="6" max="6" width="12.50390625" style="8" customWidth="1"/>
    <col min="7" max="7" width="31.25390625" style="9" customWidth="1"/>
    <col min="8" max="8" width="12.75390625" style="10" customWidth="1"/>
    <col min="9" max="9" width="12.625" style="10" hidden="1" customWidth="1"/>
    <col min="10" max="10" width="11.00390625" style="10" hidden="1" customWidth="1"/>
    <col min="11" max="11" width="12.625" style="10" customWidth="1"/>
    <col min="12" max="12" width="13.125" style="11" customWidth="1"/>
    <col min="13" max="13" width="10.375" style="5" bestFit="1" customWidth="1"/>
    <col min="14" max="16384" width="9.00390625" style="5" customWidth="1"/>
  </cols>
  <sheetData>
    <row r="1" ht="18.75">
      <c r="A1" s="12" t="s">
        <v>0</v>
      </c>
    </row>
    <row r="2" spans="1:12" ht="30" customHeight="1">
      <c r="A2" s="13" t="s">
        <v>1</v>
      </c>
      <c r="B2" s="14"/>
      <c r="C2" s="14"/>
      <c r="D2" s="14"/>
      <c r="E2" s="13"/>
      <c r="F2" s="15"/>
      <c r="G2" s="13"/>
      <c r="H2" s="13"/>
      <c r="I2" s="13"/>
      <c r="J2" s="13"/>
      <c r="K2" s="13"/>
      <c r="L2" s="15"/>
    </row>
    <row r="3" spans="1:12" s="1" customFormat="1" ht="15.75" customHeight="1">
      <c r="A3" s="16"/>
      <c r="B3" s="17"/>
      <c r="C3" s="17"/>
      <c r="D3" s="17"/>
      <c r="E3" s="18"/>
      <c r="F3" s="19"/>
      <c r="G3" s="20"/>
      <c r="H3" s="18"/>
      <c r="I3" s="18"/>
      <c r="J3" s="18"/>
      <c r="K3" s="18"/>
      <c r="L3" s="68" t="s">
        <v>2</v>
      </c>
    </row>
    <row r="4" spans="1:12" s="2" customFormat="1" ht="27.75" customHeight="1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2" t="s">
        <v>8</v>
      </c>
      <c r="G4" s="23" t="s">
        <v>9</v>
      </c>
      <c r="H4" s="23" t="s">
        <v>4</v>
      </c>
      <c r="I4" s="21" t="s">
        <v>5</v>
      </c>
      <c r="J4" s="21" t="s">
        <v>6</v>
      </c>
      <c r="K4" s="21" t="s">
        <v>7</v>
      </c>
      <c r="L4" s="22" t="s">
        <v>10</v>
      </c>
    </row>
    <row r="5" spans="1:12" ht="19.5" customHeight="1">
      <c r="A5" s="24" t="s">
        <v>11</v>
      </c>
      <c r="B5" s="25">
        <v>265544</v>
      </c>
      <c r="C5" s="26">
        <f>C6+C7</f>
        <v>391252.5</v>
      </c>
      <c r="D5" s="26">
        <f>D6+D7</f>
        <v>125709.3</v>
      </c>
      <c r="E5" s="27">
        <v>326033.792</v>
      </c>
      <c r="F5" s="28">
        <f aca="true" t="shared" si="0" ref="F5:F11">(B5/E5-1)*100</f>
        <v>-18.553227758673565</v>
      </c>
      <c r="G5" s="29" t="s">
        <v>12</v>
      </c>
      <c r="H5" s="30">
        <f>I5-J5</f>
        <v>385832.59974279994</v>
      </c>
      <c r="I5" s="30">
        <f>SUM(I6:I28)</f>
        <v>511541.59974279994</v>
      </c>
      <c r="J5" s="30">
        <f>SUM(J6:J27)</f>
        <v>125709</v>
      </c>
      <c r="K5" s="30">
        <v>371835.7302987992</v>
      </c>
      <c r="L5" s="69">
        <f>(H5/K5-1)*100</f>
        <v>3.764261555163939</v>
      </c>
    </row>
    <row r="6" spans="1:12" ht="19.5" customHeight="1">
      <c r="A6" s="24" t="s">
        <v>13</v>
      </c>
      <c r="B6" s="25">
        <v>87794</v>
      </c>
      <c r="C6" s="26">
        <v>182902.5</v>
      </c>
      <c r="D6" s="26">
        <v>95109.3</v>
      </c>
      <c r="E6" s="27">
        <v>157136.33200000002</v>
      </c>
      <c r="F6" s="28">
        <f t="shared" si="0"/>
        <v>-44.12877093249193</v>
      </c>
      <c r="G6" s="29" t="s">
        <v>14</v>
      </c>
      <c r="H6" s="30">
        <f>I6-J6</f>
        <v>105265.3070458</v>
      </c>
      <c r="I6" s="70">
        <v>122761.3070458</v>
      </c>
      <c r="J6" s="70">
        <f>11938+5558</f>
        <v>17496</v>
      </c>
      <c r="K6" s="71">
        <v>63475.14245479916</v>
      </c>
      <c r="L6" s="69">
        <f>(H6/K6-1)*100</f>
        <v>65.837055223247</v>
      </c>
    </row>
    <row r="7" spans="1:12" ht="19.5" customHeight="1">
      <c r="A7" s="24" t="s">
        <v>15</v>
      </c>
      <c r="B7" s="25">
        <f aca="true" t="shared" si="1" ref="B5:B23">C7-D7</f>
        <v>177750</v>
      </c>
      <c r="C7" s="31">
        <f>C8+C18+C19+C21+C22+C23</f>
        <v>208350</v>
      </c>
      <c r="D7" s="26">
        <f>D18+D21</f>
        <v>30600</v>
      </c>
      <c r="E7" s="27">
        <v>168897.45999999996</v>
      </c>
      <c r="F7" s="28">
        <f t="shared" si="0"/>
        <v>5.241369526812334</v>
      </c>
      <c r="G7" s="29" t="s">
        <v>16</v>
      </c>
      <c r="H7" s="30">
        <f>I7-J7</f>
        <v>882.75234</v>
      </c>
      <c r="I7" s="70">
        <v>882.75234</v>
      </c>
      <c r="J7" s="70"/>
      <c r="K7" s="30">
        <v>137.3372</v>
      </c>
      <c r="L7" s="69">
        <f>(H7/K7-1)*100</f>
        <v>542.7627328939283</v>
      </c>
    </row>
    <row r="8" spans="1:12" ht="19.5" customHeight="1">
      <c r="A8" s="24" t="s">
        <v>17</v>
      </c>
      <c r="B8" s="25">
        <f t="shared" si="1"/>
        <v>22050</v>
      </c>
      <c r="C8" s="32">
        <f>SUM(C9:C16)</f>
        <v>22050</v>
      </c>
      <c r="D8" s="33"/>
      <c r="E8" s="27">
        <v>24558</v>
      </c>
      <c r="F8" s="28">
        <f t="shared" si="0"/>
        <v>-10.212558025897877</v>
      </c>
      <c r="G8" s="29" t="s">
        <v>18</v>
      </c>
      <c r="H8" s="30">
        <f>I8-J8</f>
        <v>34710.34650759999</v>
      </c>
      <c r="I8" s="70">
        <v>37273.34650759999</v>
      </c>
      <c r="J8" s="70">
        <v>2563</v>
      </c>
      <c r="K8" s="72">
        <v>42206.2414</v>
      </c>
      <c r="L8" s="69">
        <f>(H8/K8-1)*100</f>
        <v>-17.760157369521202</v>
      </c>
    </row>
    <row r="9" spans="1:12" ht="19.5" customHeight="1">
      <c r="A9" s="24" t="s">
        <v>19</v>
      </c>
      <c r="B9" s="25">
        <f t="shared" si="1"/>
        <v>11000</v>
      </c>
      <c r="C9" s="26">
        <v>11000</v>
      </c>
      <c r="D9" s="33"/>
      <c r="E9" s="27">
        <v>13000</v>
      </c>
      <c r="F9" s="28">
        <f t="shared" si="0"/>
        <v>-15.384615384615385</v>
      </c>
      <c r="G9" s="29" t="s">
        <v>20</v>
      </c>
      <c r="H9" s="30">
        <f>I9-J9</f>
        <v>42304.699484</v>
      </c>
      <c r="I9" s="70">
        <v>103282.699484</v>
      </c>
      <c r="J9" s="70">
        <v>60978</v>
      </c>
      <c r="K9" s="30">
        <v>39960.245140000006</v>
      </c>
      <c r="L9" s="69">
        <f>(H9/K9-1)*100</f>
        <v>5.8669668711646805</v>
      </c>
    </row>
    <row r="10" spans="1:12" ht="19.5" customHeight="1">
      <c r="A10" s="34" t="s">
        <v>21</v>
      </c>
      <c r="B10" s="25">
        <f t="shared" si="1"/>
        <v>5700</v>
      </c>
      <c r="C10" s="26">
        <v>5700</v>
      </c>
      <c r="D10" s="33"/>
      <c r="E10" s="27">
        <v>6100</v>
      </c>
      <c r="F10" s="28">
        <f t="shared" si="0"/>
        <v>-6.5573770491803245</v>
      </c>
      <c r="G10" s="29" t="s">
        <v>22</v>
      </c>
      <c r="H10" s="30">
        <f aca="true" t="shared" si="2" ref="H10:H28">I10-J10</f>
        <v>2681.8</v>
      </c>
      <c r="I10" s="70">
        <v>6014.8</v>
      </c>
      <c r="J10" s="70">
        <v>3333</v>
      </c>
      <c r="K10" s="30">
        <v>16485</v>
      </c>
      <c r="L10" s="69">
        <f aca="true" t="shared" si="3" ref="L10:L28">(H10/K10-1)*100</f>
        <v>-83.73187746436153</v>
      </c>
    </row>
    <row r="11" spans="1:12" ht="19.5" customHeight="1">
      <c r="A11" s="34" t="s">
        <v>23</v>
      </c>
      <c r="B11" s="25">
        <f t="shared" si="1"/>
        <v>0</v>
      </c>
      <c r="C11" s="26"/>
      <c r="D11" s="33"/>
      <c r="E11" s="27">
        <v>0</v>
      </c>
      <c r="F11" s="28"/>
      <c r="G11" s="29" t="s">
        <v>24</v>
      </c>
      <c r="H11" s="30">
        <f t="shared" si="2"/>
        <v>2035.6859098</v>
      </c>
      <c r="I11" s="70">
        <v>2702.6859098</v>
      </c>
      <c r="J11" s="70">
        <v>667</v>
      </c>
      <c r="K11" s="30">
        <v>2435.250626</v>
      </c>
      <c r="L11" s="69">
        <f t="shared" si="3"/>
        <v>-16.407539820913698</v>
      </c>
    </row>
    <row r="12" spans="1:12" ht="19.5" customHeight="1">
      <c r="A12" s="34" t="s">
        <v>25</v>
      </c>
      <c r="B12" s="25">
        <f t="shared" si="1"/>
        <v>3800</v>
      </c>
      <c r="C12" s="26">
        <v>3800</v>
      </c>
      <c r="D12" s="33"/>
      <c r="E12" s="27">
        <v>3500</v>
      </c>
      <c r="F12" s="28">
        <f aca="true" t="shared" si="4" ref="F12:F21">(B12/E12-1)*100</f>
        <v>8.571428571428562</v>
      </c>
      <c r="G12" s="29" t="s">
        <v>26</v>
      </c>
      <c r="H12" s="30">
        <f t="shared" si="2"/>
        <v>64757.123189000005</v>
      </c>
      <c r="I12" s="70">
        <v>71540.123189</v>
      </c>
      <c r="J12" s="70">
        <v>6783</v>
      </c>
      <c r="K12" s="30">
        <v>53084.14448200001</v>
      </c>
      <c r="L12" s="69">
        <f t="shared" si="3"/>
        <v>21.98957677646687</v>
      </c>
    </row>
    <row r="13" spans="1:12" ht="19.5" customHeight="1">
      <c r="A13" s="34" t="s">
        <v>27</v>
      </c>
      <c r="B13" s="25">
        <f t="shared" si="1"/>
        <v>900</v>
      </c>
      <c r="C13" s="26">
        <v>900</v>
      </c>
      <c r="D13" s="33"/>
      <c r="E13" s="27">
        <v>1158</v>
      </c>
      <c r="F13" s="28">
        <f t="shared" si="4"/>
        <v>-22.27979274611399</v>
      </c>
      <c r="G13" s="29" t="s">
        <v>28</v>
      </c>
      <c r="H13" s="30">
        <f t="shared" si="2"/>
        <v>34553.07590460002</v>
      </c>
      <c r="I13" s="70">
        <v>41442.07590460002</v>
      </c>
      <c r="J13" s="70">
        <v>6889</v>
      </c>
      <c r="K13" s="30">
        <v>32204.991085</v>
      </c>
      <c r="L13" s="69">
        <f t="shared" si="3"/>
        <v>7.291058747392953</v>
      </c>
    </row>
    <row r="14" spans="1:12" ht="19.5" customHeight="1">
      <c r="A14" s="34" t="s">
        <v>29</v>
      </c>
      <c r="B14" s="25">
        <f t="shared" si="1"/>
        <v>650</v>
      </c>
      <c r="C14" s="26">
        <v>650</v>
      </c>
      <c r="D14" s="33"/>
      <c r="E14" s="27">
        <v>800</v>
      </c>
      <c r="F14" s="28">
        <f t="shared" si="4"/>
        <v>-18.75</v>
      </c>
      <c r="G14" s="29" t="s">
        <v>30</v>
      </c>
      <c r="H14" s="30">
        <f t="shared" si="2"/>
        <v>4779.0920488</v>
      </c>
      <c r="I14" s="70">
        <v>4779.0920488</v>
      </c>
      <c r="J14" s="70"/>
      <c r="K14" s="30">
        <v>6353.27047</v>
      </c>
      <c r="L14" s="69">
        <f t="shared" si="3"/>
        <v>-24.777450112241173</v>
      </c>
    </row>
    <row r="15" spans="1:12" ht="19.5" customHeight="1">
      <c r="A15" s="34" t="s">
        <v>31</v>
      </c>
      <c r="B15" s="25">
        <f t="shared" si="1"/>
        <v>0</v>
      </c>
      <c r="C15" s="33"/>
      <c r="D15" s="33"/>
      <c r="E15" s="27">
        <v>0</v>
      </c>
      <c r="F15" s="28"/>
      <c r="G15" s="35" t="s">
        <v>32</v>
      </c>
      <c r="H15" s="30">
        <f t="shared" si="2"/>
        <v>845.9950525999993</v>
      </c>
      <c r="I15" s="70">
        <v>16845.9950526</v>
      </c>
      <c r="J15" s="70">
        <v>16000</v>
      </c>
      <c r="K15" s="30">
        <v>15863.378607999999</v>
      </c>
      <c r="L15" s="69">
        <f t="shared" si="3"/>
        <v>-94.66699324585647</v>
      </c>
    </row>
    <row r="16" spans="1:13" s="3" customFormat="1" ht="19.5" customHeight="1">
      <c r="A16" s="34" t="s">
        <v>33</v>
      </c>
      <c r="B16" s="25">
        <f aca="true" t="shared" si="5" ref="B16:B27">C16-D16</f>
        <v>0</v>
      </c>
      <c r="C16" s="36"/>
      <c r="D16" s="36"/>
      <c r="E16" s="37">
        <v>0</v>
      </c>
      <c r="F16" s="28"/>
      <c r="G16" s="35" t="s">
        <v>34</v>
      </c>
      <c r="H16" s="30">
        <f t="shared" si="2"/>
        <v>15223.466906599999</v>
      </c>
      <c r="I16" s="70">
        <v>26223.4669066</v>
      </c>
      <c r="J16" s="70">
        <v>11000</v>
      </c>
      <c r="K16" s="30">
        <v>32457</v>
      </c>
      <c r="L16" s="69">
        <f t="shared" si="3"/>
        <v>-53.096506434359306</v>
      </c>
      <c r="M16" s="5"/>
    </row>
    <row r="17" spans="1:12" ht="19.5" customHeight="1">
      <c r="A17" s="34"/>
      <c r="B17" s="25"/>
      <c r="C17" s="33"/>
      <c r="D17" s="33"/>
      <c r="E17" s="27"/>
      <c r="F17" s="28"/>
      <c r="G17" s="35" t="s">
        <v>35</v>
      </c>
      <c r="H17" s="30">
        <f t="shared" si="2"/>
        <v>11494.950225999999</v>
      </c>
      <c r="I17" s="70">
        <v>11494.950225999999</v>
      </c>
      <c r="J17" s="70"/>
      <c r="K17" s="30">
        <v>8894.292168</v>
      </c>
      <c r="L17" s="69">
        <f t="shared" si="3"/>
        <v>29.239629291206338</v>
      </c>
    </row>
    <row r="18" spans="1:12" ht="19.5" customHeight="1">
      <c r="A18" s="24" t="s">
        <v>36</v>
      </c>
      <c r="B18" s="25">
        <f t="shared" si="5"/>
        <v>12300</v>
      </c>
      <c r="C18" s="38">
        <v>12900</v>
      </c>
      <c r="D18" s="26">
        <v>600</v>
      </c>
      <c r="E18" s="27">
        <v>7606</v>
      </c>
      <c r="F18" s="28">
        <f t="shared" si="4"/>
        <v>61.714435971601375</v>
      </c>
      <c r="G18" s="39" t="s">
        <v>37</v>
      </c>
      <c r="H18" s="30">
        <f t="shared" si="2"/>
        <v>3607.686389</v>
      </c>
      <c r="I18" s="70">
        <v>3607.686389</v>
      </c>
      <c r="J18" s="70"/>
      <c r="K18" s="73">
        <v>3908</v>
      </c>
      <c r="L18" s="69">
        <f t="shared" si="3"/>
        <v>-7.684585747185258</v>
      </c>
    </row>
    <row r="19" spans="1:12" ht="19.5" customHeight="1">
      <c r="A19" s="24" t="s">
        <v>38</v>
      </c>
      <c r="B19" s="25">
        <f t="shared" si="5"/>
        <v>21000</v>
      </c>
      <c r="C19" s="38">
        <v>21000</v>
      </c>
      <c r="D19" s="33"/>
      <c r="E19" s="27">
        <v>20000</v>
      </c>
      <c r="F19" s="28">
        <f t="shared" si="4"/>
        <v>5.000000000000004</v>
      </c>
      <c r="G19" s="39" t="s">
        <v>39</v>
      </c>
      <c r="H19" s="30">
        <f t="shared" si="2"/>
        <v>1770.7863069999999</v>
      </c>
      <c r="I19" s="70">
        <v>1770.7863069999999</v>
      </c>
      <c r="J19" s="70"/>
      <c r="K19" s="73">
        <v>1963</v>
      </c>
      <c r="L19" s="69">
        <f t="shared" si="3"/>
        <v>-9.7918335710647</v>
      </c>
    </row>
    <row r="20" spans="1:12" ht="19.5" customHeight="1">
      <c r="A20" s="40" t="s">
        <v>40</v>
      </c>
      <c r="B20" s="25">
        <f t="shared" si="5"/>
        <v>0</v>
      </c>
      <c r="C20" s="26"/>
      <c r="D20" s="33"/>
      <c r="E20" s="27">
        <v>0</v>
      </c>
      <c r="F20" s="28"/>
      <c r="G20" s="39" t="s">
        <v>41</v>
      </c>
      <c r="H20" s="30">
        <f t="shared" si="2"/>
        <v>12.86656</v>
      </c>
      <c r="I20" s="70">
        <v>12.86656</v>
      </c>
      <c r="J20" s="70"/>
      <c r="K20" s="73">
        <v>25</v>
      </c>
      <c r="L20" s="69">
        <f>(H20/K20-1)*100</f>
        <v>-48.53376</v>
      </c>
    </row>
    <row r="21" spans="1:12" ht="19.5" customHeight="1">
      <c r="A21" s="24" t="s">
        <v>42</v>
      </c>
      <c r="B21" s="25">
        <f t="shared" si="5"/>
        <v>115000</v>
      </c>
      <c r="C21" s="38">
        <v>145000</v>
      </c>
      <c r="D21" s="26">
        <v>30000</v>
      </c>
      <c r="E21" s="27">
        <v>105594.45999999996</v>
      </c>
      <c r="F21" s="28">
        <f>(B21/E21-1)*100</f>
        <v>8.907228655745802</v>
      </c>
      <c r="G21" s="41" t="s">
        <v>43</v>
      </c>
      <c r="H21" s="30">
        <f t="shared" si="2"/>
        <v>5808.774235000001</v>
      </c>
      <c r="I21" s="70">
        <v>5808.774235000001</v>
      </c>
      <c r="J21" s="70"/>
      <c r="K21" s="73">
        <v>7188.167164</v>
      </c>
      <c r="L21" s="69">
        <f t="shared" si="3"/>
        <v>-19.189772546029783</v>
      </c>
    </row>
    <row r="22" spans="1:12" ht="19.5" customHeight="1">
      <c r="A22" s="24" t="s">
        <v>44</v>
      </c>
      <c r="B22" s="25">
        <f t="shared" si="5"/>
        <v>100</v>
      </c>
      <c r="C22" s="38">
        <v>100</v>
      </c>
      <c r="D22" s="33"/>
      <c r="E22" s="27">
        <v>90</v>
      </c>
      <c r="F22" s="42">
        <f>(B22/E22-1)*100</f>
        <v>11.111111111111116</v>
      </c>
      <c r="G22" s="43" t="s">
        <v>45</v>
      </c>
      <c r="H22" s="30">
        <f t="shared" si="2"/>
        <v>25486.37672</v>
      </c>
      <c r="I22" s="70">
        <v>25486.37672</v>
      </c>
      <c r="J22" s="70"/>
      <c r="K22" s="73">
        <v>20853.012733</v>
      </c>
      <c r="L22" s="69">
        <f t="shared" si="3"/>
        <v>22.21915867181954</v>
      </c>
    </row>
    <row r="23" spans="1:12" ht="19.5" customHeight="1">
      <c r="A23" s="24" t="s">
        <v>46</v>
      </c>
      <c r="B23" s="25">
        <f t="shared" si="5"/>
        <v>7300</v>
      </c>
      <c r="C23" s="38">
        <v>7300</v>
      </c>
      <c r="D23" s="44"/>
      <c r="E23" s="27">
        <v>11049</v>
      </c>
      <c r="F23" s="42">
        <f>(B23/E23-1)*100</f>
        <v>-33.930672459046065</v>
      </c>
      <c r="G23" s="45" t="s">
        <v>47</v>
      </c>
      <c r="H23" s="30">
        <f t="shared" si="2"/>
        <v>2143.595384</v>
      </c>
      <c r="I23" s="70">
        <v>2143.595384</v>
      </c>
      <c r="J23" s="70"/>
      <c r="K23" s="74">
        <v>2163.878656</v>
      </c>
      <c r="L23" s="69">
        <f t="shared" si="3"/>
        <v>-0.9373571823798055</v>
      </c>
    </row>
    <row r="24" spans="1:12" ht="19.5" customHeight="1">
      <c r="A24" s="46"/>
      <c r="B24" s="25">
        <f t="shared" si="5"/>
        <v>0</v>
      </c>
      <c r="C24" s="47"/>
      <c r="D24" s="47"/>
      <c r="E24" s="48">
        <v>0</v>
      </c>
      <c r="F24" s="49"/>
      <c r="G24" s="50" t="s">
        <v>48</v>
      </c>
      <c r="H24" s="30">
        <f t="shared" si="2"/>
        <v>2077.435213</v>
      </c>
      <c r="I24" s="70">
        <v>2077.435213</v>
      </c>
      <c r="J24" s="70"/>
      <c r="K24" s="75">
        <v>2195.378112</v>
      </c>
      <c r="L24" s="69">
        <f t="shared" si="3"/>
        <v>-5.372327361529228</v>
      </c>
    </row>
    <row r="25" spans="1:12" ht="19.5" customHeight="1">
      <c r="A25" s="46"/>
      <c r="B25" s="25">
        <f t="shared" si="5"/>
        <v>0</v>
      </c>
      <c r="C25" s="47"/>
      <c r="D25" s="47"/>
      <c r="E25" s="48">
        <v>0</v>
      </c>
      <c r="F25" s="49"/>
      <c r="G25" s="39" t="s">
        <v>49</v>
      </c>
      <c r="H25" s="30">
        <f t="shared" si="2"/>
        <v>5000</v>
      </c>
      <c r="I25" s="70">
        <v>5000</v>
      </c>
      <c r="J25" s="70"/>
      <c r="K25" s="73">
        <v>5000</v>
      </c>
      <c r="L25" s="69">
        <f t="shared" si="3"/>
        <v>0</v>
      </c>
    </row>
    <row r="26" spans="1:12" ht="19.5" customHeight="1">
      <c r="A26" s="51"/>
      <c r="B26" s="52"/>
      <c r="C26" s="52"/>
      <c r="D26" s="52"/>
      <c r="E26" s="53"/>
      <c r="F26" s="54"/>
      <c r="G26" s="41" t="s">
        <v>50</v>
      </c>
      <c r="H26" s="30">
        <f t="shared" si="2"/>
        <v>12515.78432</v>
      </c>
      <c r="I26" s="70">
        <v>12515.78432</v>
      </c>
      <c r="J26" s="70"/>
      <c r="K26" s="76">
        <v>11111</v>
      </c>
      <c r="L26" s="69">
        <f t="shared" si="3"/>
        <v>12.643185311853134</v>
      </c>
    </row>
    <row r="27" spans="1:12" ht="19.5" customHeight="1">
      <c r="A27" s="51"/>
      <c r="B27" s="52"/>
      <c r="C27" s="52"/>
      <c r="D27" s="52"/>
      <c r="E27" s="53"/>
      <c r="F27" s="54"/>
      <c r="G27" s="41" t="s">
        <v>51</v>
      </c>
      <c r="H27" s="30">
        <f t="shared" si="2"/>
        <v>7850</v>
      </c>
      <c r="I27" s="70">
        <v>7850</v>
      </c>
      <c r="J27" s="70"/>
      <c r="K27" s="77">
        <v>3872</v>
      </c>
      <c r="L27" s="69">
        <f t="shared" si="3"/>
        <v>102.73760330578514</v>
      </c>
    </row>
    <row r="28" spans="1:12" ht="19.5" customHeight="1">
      <c r="A28" s="55" t="s">
        <v>52</v>
      </c>
      <c r="B28" s="25">
        <f>C28-D28</f>
        <v>129940</v>
      </c>
      <c r="C28" s="26">
        <f>C29+C30+C31</f>
        <v>129940</v>
      </c>
      <c r="D28" s="56"/>
      <c r="E28" s="27">
        <v>95014</v>
      </c>
      <c r="F28" s="28">
        <f>(B28/E28-1)*100</f>
        <v>36.7587934409666</v>
      </c>
      <c r="G28" s="41" t="s">
        <v>53</v>
      </c>
      <c r="H28" s="30">
        <f t="shared" si="2"/>
        <v>25</v>
      </c>
      <c r="I28" s="70">
        <v>25</v>
      </c>
      <c r="J28" s="78"/>
      <c r="K28" s="72">
        <v>0</v>
      </c>
      <c r="L28" s="69"/>
    </row>
    <row r="29" spans="1:12" ht="19.5" customHeight="1">
      <c r="A29" s="40" t="s">
        <v>54</v>
      </c>
      <c r="B29" s="25">
        <f>C29-D29</f>
        <v>24940</v>
      </c>
      <c r="C29" s="26">
        <v>24940</v>
      </c>
      <c r="D29" s="33"/>
      <c r="E29" s="27">
        <v>24940</v>
      </c>
      <c r="F29" s="28">
        <f>(B29/E29-1)*100</f>
        <v>0</v>
      </c>
      <c r="G29" s="57"/>
      <c r="H29" s="58"/>
      <c r="I29" s="58"/>
      <c r="J29" s="58"/>
      <c r="K29" s="58"/>
      <c r="L29" s="79"/>
    </row>
    <row r="30" spans="1:12" ht="19.5" customHeight="1">
      <c r="A30" s="40" t="s">
        <v>55</v>
      </c>
      <c r="B30" s="25">
        <f aca="true" t="shared" si="6" ref="B30:B39">C30-D30</f>
        <v>75000</v>
      </c>
      <c r="C30" s="26">
        <v>75000</v>
      </c>
      <c r="D30" s="33"/>
      <c r="E30" s="27">
        <v>17686</v>
      </c>
      <c r="F30" s="28">
        <f>(B30/E30-1)*100</f>
        <v>324.0642315956124</v>
      </c>
      <c r="G30" s="59" t="s">
        <v>56</v>
      </c>
      <c r="H30" s="30">
        <f aca="true" t="shared" si="7" ref="H30:H39">I30-J30</f>
        <v>32964</v>
      </c>
      <c r="I30" s="70">
        <v>32964</v>
      </c>
      <c r="J30" s="30"/>
      <c r="K30" s="30">
        <v>63532.198</v>
      </c>
      <c r="L30" s="69">
        <f>(H30/K30-1)*100</f>
        <v>-48.11449778583137</v>
      </c>
    </row>
    <row r="31" spans="1:12" ht="19.5" customHeight="1">
      <c r="A31" s="55" t="s">
        <v>57</v>
      </c>
      <c r="B31" s="25">
        <f t="shared" si="6"/>
        <v>30000</v>
      </c>
      <c r="C31" s="26">
        <v>30000</v>
      </c>
      <c r="D31" s="56"/>
      <c r="E31" s="27">
        <v>52388</v>
      </c>
      <c r="F31" s="28">
        <f>(B31/E31-1)*100</f>
        <v>-42.73497747575781</v>
      </c>
      <c r="G31" s="55" t="s">
        <v>58</v>
      </c>
      <c r="H31" s="30">
        <f t="shared" si="7"/>
        <v>2341</v>
      </c>
      <c r="I31" s="70">
        <v>2341</v>
      </c>
      <c r="J31" s="30"/>
      <c r="K31" s="30">
        <v>2341</v>
      </c>
      <c r="L31" s="69">
        <f>(H31/K31-1)*100</f>
        <v>0</v>
      </c>
    </row>
    <row r="32" spans="1:12" ht="19.5" customHeight="1">
      <c r="A32" s="55"/>
      <c r="B32" s="25">
        <f t="shared" si="6"/>
        <v>0</v>
      </c>
      <c r="C32" s="39"/>
      <c r="D32" s="56"/>
      <c r="E32" s="27">
        <v>0</v>
      </c>
      <c r="F32" s="28"/>
      <c r="G32" s="35" t="s">
        <v>59</v>
      </c>
      <c r="H32" s="30">
        <f t="shared" si="7"/>
        <v>0</v>
      </c>
      <c r="I32" s="70">
        <v>0</v>
      </c>
      <c r="J32" s="30"/>
      <c r="K32" s="30">
        <v>0</v>
      </c>
      <c r="L32" s="69"/>
    </row>
    <row r="33" spans="1:12" ht="18" customHeight="1">
      <c r="A33" s="55" t="s">
        <v>60</v>
      </c>
      <c r="B33" s="25">
        <f t="shared" si="6"/>
        <v>19912</v>
      </c>
      <c r="C33" s="26">
        <v>19912</v>
      </c>
      <c r="D33" s="31"/>
      <c r="E33" s="27">
        <v>23158</v>
      </c>
      <c r="F33" s="28">
        <f>(B33/E33-1)*100</f>
        <v>-14.016754469297865</v>
      </c>
      <c r="G33" s="60" t="s">
        <v>61</v>
      </c>
      <c r="H33" s="30">
        <f t="shared" si="7"/>
        <v>30623</v>
      </c>
      <c r="I33" s="70">
        <v>30623</v>
      </c>
      <c r="J33" s="30"/>
      <c r="K33" s="30">
        <v>61191.198</v>
      </c>
      <c r="L33" s="69">
        <f>(H33/K33-1)*100</f>
        <v>-49.95522068386371</v>
      </c>
    </row>
    <row r="34" spans="1:12" ht="15" customHeight="1">
      <c r="A34" s="55"/>
      <c r="B34" s="25">
        <f t="shared" si="6"/>
        <v>0</v>
      </c>
      <c r="C34" s="26"/>
      <c r="D34" s="56"/>
      <c r="E34" s="27">
        <v>0</v>
      </c>
      <c r="F34" s="28"/>
      <c r="G34" s="39"/>
      <c r="H34" s="30"/>
      <c r="I34" s="70"/>
      <c r="J34" s="30"/>
      <c r="K34" s="30">
        <v>0</v>
      </c>
      <c r="L34" s="69"/>
    </row>
    <row r="35" spans="1:12" ht="18" customHeight="1">
      <c r="A35" s="55" t="s">
        <v>62</v>
      </c>
      <c r="B35" s="25">
        <f t="shared" si="6"/>
        <v>0</v>
      </c>
      <c r="C35" s="26"/>
      <c r="D35" s="56"/>
      <c r="E35" s="27">
        <v>0</v>
      </c>
      <c r="F35" s="28"/>
      <c r="G35" s="39" t="s">
        <v>63</v>
      </c>
      <c r="H35" s="30">
        <f t="shared" si="7"/>
        <v>19915</v>
      </c>
      <c r="I35" s="70">
        <v>19915</v>
      </c>
      <c r="J35" s="30"/>
      <c r="K35" s="30">
        <v>23161</v>
      </c>
      <c r="L35" s="69">
        <f>(H35/K35-1)*100</f>
        <v>-14.014938905919438</v>
      </c>
    </row>
    <row r="36" spans="1:12" ht="15" customHeight="1">
      <c r="A36" s="55"/>
      <c r="B36" s="25">
        <f t="shared" si="6"/>
        <v>0</v>
      </c>
      <c r="C36" s="26"/>
      <c r="D36" s="56"/>
      <c r="E36" s="27">
        <v>0</v>
      </c>
      <c r="F36" s="28"/>
      <c r="G36" s="39"/>
      <c r="H36" s="30">
        <f t="shared" si="7"/>
        <v>0</v>
      </c>
      <c r="I36" s="70"/>
      <c r="J36" s="30"/>
      <c r="K36" s="30">
        <v>0</v>
      </c>
      <c r="L36" s="69"/>
    </row>
    <row r="37" spans="1:12" ht="19.5" customHeight="1">
      <c r="A37" s="55" t="s">
        <v>64</v>
      </c>
      <c r="B37" s="25">
        <f t="shared" si="6"/>
        <v>1050</v>
      </c>
      <c r="C37" s="26">
        <v>1050</v>
      </c>
      <c r="D37" s="56"/>
      <c r="E37" s="27">
        <v>1138</v>
      </c>
      <c r="F37" s="28">
        <f>(B37/E37-1)*100</f>
        <v>-7.732864674868189</v>
      </c>
      <c r="G37" s="39" t="s">
        <v>65</v>
      </c>
      <c r="H37" s="30">
        <f t="shared" si="7"/>
        <v>1875</v>
      </c>
      <c r="I37" s="70">
        <v>1875</v>
      </c>
      <c r="J37" s="30"/>
      <c r="K37" s="30">
        <v>1556</v>
      </c>
      <c r="L37" s="69">
        <f>(H37/K37-1)*100</f>
        <v>20.501285347043698</v>
      </c>
    </row>
    <row r="38" spans="1:12" ht="15" customHeight="1">
      <c r="A38" s="55"/>
      <c r="B38" s="25">
        <f t="shared" si="6"/>
        <v>0</v>
      </c>
      <c r="C38" s="26"/>
      <c r="D38" s="56"/>
      <c r="E38" s="27">
        <v>0</v>
      </c>
      <c r="F38" s="28"/>
      <c r="G38" s="39"/>
      <c r="H38" s="30">
        <f t="shared" si="7"/>
        <v>0</v>
      </c>
      <c r="I38" s="70"/>
      <c r="J38" s="30"/>
      <c r="K38" s="30">
        <v>0</v>
      </c>
      <c r="L38" s="69"/>
    </row>
    <row r="39" spans="1:12" ht="16.5" customHeight="1">
      <c r="A39" s="40" t="s">
        <v>66</v>
      </c>
      <c r="B39" s="25">
        <f t="shared" si="6"/>
        <v>43101</v>
      </c>
      <c r="C39" s="26">
        <v>43101</v>
      </c>
      <c r="D39" s="33"/>
      <c r="E39" s="27">
        <v>29223</v>
      </c>
      <c r="F39" s="28">
        <f>(B39/E39-1)*100</f>
        <v>47.48999076070219</v>
      </c>
      <c r="G39" s="39" t="s">
        <v>67</v>
      </c>
      <c r="H39" s="30">
        <f t="shared" si="7"/>
        <v>18960</v>
      </c>
      <c r="I39" s="70">
        <v>18960</v>
      </c>
      <c r="J39" s="30"/>
      <c r="K39" s="30">
        <v>14482</v>
      </c>
      <c r="L39" s="69">
        <f>(H39/K39-1)*100</f>
        <v>30.921143488468438</v>
      </c>
    </row>
    <row r="40" spans="1:12" s="4" customFormat="1" ht="19.5" customHeight="1">
      <c r="A40" s="61" t="s">
        <v>68</v>
      </c>
      <c r="B40" s="62">
        <f>B5+B28+B33+B37+B39</f>
        <v>459547</v>
      </c>
      <c r="C40" s="62">
        <f>C5+C28+C33+C37+C39</f>
        <v>585255.5</v>
      </c>
      <c r="D40" s="62">
        <f>D5+D28+D33+D37+D39</f>
        <v>125709.3</v>
      </c>
      <c r="E40" s="62">
        <v>474566.792</v>
      </c>
      <c r="F40" s="63">
        <f>(B40/E40-1)*100</f>
        <v>-3.1649479595276864</v>
      </c>
      <c r="G40" s="64" t="s">
        <v>69</v>
      </c>
      <c r="H40" s="65">
        <v>459547</v>
      </c>
      <c r="I40" s="65">
        <f aca="true" t="shared" si="8" ref="H40:J40">SUM(I5+I30+I35+I37+I39)</f>
        <v>585255.5997428</v>
      </c>
      <c r="J40" s="65">
        <f t="shared" si="8"/>
        <v>125709</v>
      </c>
      <c r="K40" s="65">
        <v>474566.92829879915</v>
      </c>
      <c r="L40" s="80">
        <f>(H40/K40-1)*100</f>
        <v>-3.1649757712029714</v>
      </c>
    </row>
    <row r="41" spans="7:8" ht="22.5" customHeight="1">
      <c r="G41" s="66"/>
      <c r="H41" s="67"/>
    </row>
    <row r="42" ht="14.25" customHeight="1"/>
    <row r="43" ht="14.25" customHeight="1"/>
    <row r="44" ht="14.25" customHeight="1"/>
    <row r="45" ht="19.5" customHeight="1"/>
    <row r="46" ht="15.75" customHeight="1"/>
    <row r="47" ht="21" customHeight="1"/>
    <row r="48" ht="18.75" customHeight="1"/>
  </sheetData>
  <sheetProtection/>
  <mergeCells count="1">
    <mergeCell ref="A2:L2"/>
  </mergeCells>
  <printOptions horizontalCentered="1" verticalCentered="1"/>
  <pageMargins left="0.8305555555555556" right="0.7513888888888889" top="0.20069444444444445" bottom="0" header="0.23958333333333334" footer="0.275"/>
  <pageSetup firstPageNumber="19" useFirstPageNumber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彭剑</cp:lastModifiedBy>
  <cp:lastPrinted>2020-01-16T14:09:31Z</cp:lastPrinted>
  <dcterms:created xsi:type="dcterms:W3CDTF">2005-01-09T13:22:55Z</dcterms:created>
  <dcterms:modified xsi:type="dcterms:W3CDTF">2023-01-03T01:31:17Z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14</vt:lpwstr>
  </property>
  <property fmtid="{D5CDD505-2E9C-101B-9397-08002B2CF9AE}" pid="5" name="I">
    <vt:lpwstr>0F4A223504E649AE9D86C37B58E103B7</vt:lpwstr>
  </property>
</Properties>
</file>