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区一般" sheetId="1" r:id="rId1"/>
  </sheets>
  <definedNames>
    <definedName name="_xlnm.Print_Area" localSheetId="0">'全区一般'!$A$1:$R$41</definedName>
  </definedNames>
  <calcPr fullCalcOnLoad="1"/>
</workbook>
</file>

<file path=xl/comments1.xml><?xml version="1.0" encoding="utf-8"?>
<comments xmlns="http://schemas.openxmlformats.org/spreadsheetml/2006/main">
  <authors>
    <author>17</author>
  </authors>
  <commentList>
    <comment ref="K15" authorId="0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上解</t>
        </r>
      </text>
    </comment>
    <comment ref="K33" authorId="0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上解</t>
        </r>
      </text>
    </comment>
    <comment ref="I6" authorId="0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税局9400万元</t>
        </r>
      </text>
    </comment>
    <comment ref="K26" authorId="0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2500万元其他区镇返还+6万手续费+1亿政府改革事项</t>
        </r>
      </text>
    </comment>
    <comment ref="I10" authorId="0">
      <text>
        <r>
          <rPr>
            <b/>
            <sz val="9"/>
            <rFont val="宋体"/>
            <family val="0"/>
          </rPr>
          <t>17:</t>
        </r>
        <r>
          <rPr>
            <sz val="9"/>
            <rFont val="宋体"/>
            <family val="0"/>
          </rPr>
          <t xml:space="preserve">
2000万经促局</t>
        </r>
      </text>
    </comment>
  </commentList>
</comments>
</file>

<file path=xl/sharedStrings.xml><?xml version="1.0" encoding="utf-8"?>
<sst xmlns="http://schemas.openxmlformats.org/spreadsheetml/2006/main" count="81" uniqueCount="78">
  <si>
    <t>附件6</t>
  </si>
  <si>
    <t>佛山市高明区2023年（全区）一般公共预算收支总表</t>
  </si>
  <si>
    <t>单位：万元</t>
  </si>
  <si>
    <t>收入预算科目</t>
  </si>
  <si>
    <t xml:space="preserve">2023年预算  </t>
  </si>
  <si>
    <t>2022年预算</t>
  </si>
  <si>
    <t>2022年实绩数</t>
  </si>
  <si>
    <t>比2022年预算增长（%）</t>
  </si>
  <si>
    <t>比2022年实绩增长（%）</t>
  </si>
  <si>
    <t>支出预算科目</t>
  </si>
  <si>
    <t>2023年预算</t>
  </si>
  <si>
    <t>区级部门支出数</t>
  </si>
  <si>
    <t>区级基本支出</t>
  </si>
  <si>
    <t>代编制（701、704）</t>
  </si>
  <si>
    <t>体制补</t>
  </si>
  <si>
    <t>上级结转</t>
  </si>
  <si>
    <t>常规性上级补助</t>
  </si>
  <si>
    <t>2022年实绩</t>
  </si>
  <si>
    <t>一、一般公共预算收入</t>
  </si>
  <si>
    <t xml:space="preserve"> 一、一般公共预算支出</t>
  </si>
  <si>
    <t xml:space="preserve">  （一）税收收入</t>
  </si>
  <si>
    <t xml:space="preserve">    1、一般公共服务支出</t>
  </si>
  <si>
    <t xml:space="preserve">  （二）非税收入</t>
  </si>
  <si>
    <t xml:space="preserve">    2、国防支出</t>
  </si>
  <si>
    <t xml:space="preserve">    1、专项收入</t>
  </si>
  <si>
    <t xml:space="preserve">    3、公共安全支出</t>
  </si>
  <si>
    <t xml:space="preserve">    （1）教育费附加收入</t>
  </si>
  <si>
    <t xml:space="preserve">    4、教育支出</t>
  </si>
  <si>
    <t xml:space="preserve">    （2）地方教育附加收入</t>
  </si>
  <si>
    <t xml:space="preserve">    5、科学技术支出</t>
  </si>
  <si>
    <t xml:space="preserve">    （3）文化事业建设费收入</t>
  </si>
  <si>
    <t xml:space="preserve">    6、文化旅游体育与传媒支出</t>
  </si>
  <si>
    <t xml:space="preserve">    （4）残疾人就业保障金收入</t>
  </si>
  <si>
    <t xml:space="preserve">    7、社会保障和就业支出</t>
  </si>
  <si>
    <t xml:space="preserve">    （5）教育资金收入</t>
  </si>
  <si>
    <t xml:space="preserve">    8、卫生健康支出</t>
  </si>
  <si>
    <t xml:space="preserve">    （6）农田水利建设资金收入</t>
  </si>
  <si>
    <t xml:space="preserve">    9、节能环保支出</t>
  </si>
  <si>
    <t xml:space="preserve">    （7）水利建设专项收入</t>
  </si>
  <si>
    <t xml:space="preserve">    10、城乡社区支出</t>
  </si>
  <si>
    <t xml:space="preserve">    （8）森林植被恢复费</t>
  </si>
  <si>
    <t xml:space="preserve">    11、农林水支出</t>
  </si>
  <si>
    <t xml:space="preserve">    2、行政事业性收费收入</t>
  </si>
  <si>
    <t xml:space="preserve">    12、交通运输支出</t>
  </si>
  <si>
    <t xml:space="preserve">    3、罚没收入</t>
  </si>
  <si>
    <t xml:space="preserve">    13、资源勘探工业信息等支出</t>
  </si>
  <si>
    <t xml:space="preserve">    4、国有资本经营收入</t>
  </si>
  <si>
    <t xml:space="preserve">    14、商业服务业等支出</t>
  </si>
  <si>
    <t xml:space="preserve">    5、国有资产有偿使用收入</t>
  </si>
  <si>
    <t xml:space="preserve">    15、金融支出</t>
  </si>
  <si>
    <t xml:space="preserve">    6、政府住房基金收入</t>
  </si>
  <si>
    <t xml:space="preserve">    16、自然资源海洋气象等支出</t>
  </si>
  <si>
    <t xml:space="preserve">    7、其他收入</t>
  </si>
  <si>
    <t xml:space="preserve">    17、住房保障支出</t>
  </si>
  <si>
    <t xml:space="preserve">    18、粮油物资储备支出</t>
  </si>
  <si>
    <t xml:space="preserve">    19、灾害防治及应急管理支出</t>
  </si>
  <si>
    <t xml:space="preserve">    20、预备费</t>
  </si>
  <si>
    <t xml:space="preserve">    21、其他支出</t>
  </si>
  <si>
    <t>二、转移性收入</t>
  </si>
  <si>
    <t xml:space="preserve">    22、债务付息支出</t>
  </si>
  <si>
    <t xml:space="preserve">  1、返还性收入</t>
  </si>
  <si>
    <t xml:space="preserve">    23、债务发行费用支出</t>
  </si>
  <si>
    <t xml:space="preserve">  2、一般性转移支付收入</t>
  </si>
  <si>
    <t xml:space="preserve">  3、专项补助收入</t>
  </si>
  <si>
    <t>二、转移性支出</t>
  </si>
  <si>
    <t xml:space="preserve">    其中：体制上解</t>
  </si>
  <si>
    <t>三、 地方政府债券转贷收入</t>
  </si>
  <si>
    <t xml:space="preserve">         出口退税专项上解支出</t>
  </si>
  <si>
    <t xml:space="preserve">         专项上解支出</t>
  </si>
  <si>
    <t>四、调入资金</t>
  </si>
  <si>
    <t>三、债券还本支出</t>
  </si>
  <si>
    <t>五、区域性转移收入</t>
  </si>
  <si>
    <t>六、动用预算稳定调节基金</t>
  </si>
  <si>
    <t>四、安排预算稳定调节基金</t>
  </si>
  <si>
    <t>七、上年结余</t>
  </si>
  <si>
    <t xml:space="preserve">五、年终结转结余  </t>
  </si>
  <si>
    <t>收入合计</t>
  </si>
  <si>
    <t xml:space="preserve">         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</si>
</sst>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_ * #,##0.00_ ;_ * \-#,##0.00_ ;_ * &quot;-&quot;??.0_ ;_ @_ "/>
    <numFmt numFmtId="179" formatCode="_ * #,##0_ ;_ * \-#,##0_ ;_ * &quot;-&quot;??_ ;_ @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rgb="FFFF0000"/>
      <name val="宋体"/>
      <family val="0"/>
    </font>
    <font>
      <sz val="11"/>
      <color rgb="FF000000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22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0" fontId="7" fillId="0" borderId="0" xfId="0" applyNumberFormat="1" applyFont="1" applyFill="1" applyAlignment="1">
      <alignment horizontal="center" vertical="center"/>
    </xf>
    <xf numFmtId="178" fontId="7" fillId="0" borderId="0" xfId="22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center" vertical="center"/>
    </xf>
    <xf numFmtId="178" fontId="3" fillId="0" borderId="0" xfId="22" applyNumberFormat="1" applyFont="1" applyFill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22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" fillId="0" borderId="9" xfId="0" applyNumberFormat="1" applyFont="1" applyFill="1" applyBorder="1" applyAlignment="1">
      <alignment horizontal="right" vertical="center" wrapText="1"/>
    </xf>
    <xf numFmtId="179" fontId="1" fillId="0" borderId="9" xfId="22" applyNumberFormat="1" applyFont="1" applyFill="1" applyBorder="1" applyAlignment="1" applyProtection="1">
      <alignment horizontal="right" vertical="center" wrapText="1"/>
      <protection locked="0"/>
    </xf>
    <xf numFmtId="4" fontId="1" fillId="0" borderId="9" xfId="0" applyNumberFormat="1" applyFont="1" applyFill="1" applyBorder="1" applyAlignment="1">
      <alignment horizontal="right" vertical="center" wrapText="1"/>
    </xf>
    <xf numFmtId="178" fontId="1" fillId="0" borderId="9" xfId="22" applyNumberFormat="1" applyFont="1" applyFill="1" applyBorder="1" applyAlignment="1" applyProtection="1">
      <alignment horizontal="right" vertical="center" wrapText="1"/>
      <protection locked="0"/>
    </xf>
    <xf numFmtId="176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left" vertical="center" wrapText="1"/>
    </xf>
    <xf numFmtId="176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5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176" fontId="1" fillId="0" borderId="16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1" fillId="0" borderId="15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178" fontId="5" fillId="0" borderId="9" xfId="22" applyNumberFormat="1" applyFont="1" applyFill="1" applyBorder="1" applyAlignment="1" applyProtection="1">
      <alignment horizontal="right" vertical="center" wrapText="1"/>
      <protection locked="0"/>
    </xf>
    <xf numFmtId="176" fontId="3" fillId="0" borderId="9" xfId="0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178" fontId="2" fillId="0" borderId="0" xfId="22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22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3" fontId="1" fillId="19" borderId="9" xfId="0" applyNumberFormat="1" applyFont="1" applyFill="1" applyBorder="1" applyAlignment="1">
      <alignment horizontal="right" vertical="center"/>
    </xf>
    <xf numFmtId="3" fontId="31" fillId="19" borderId="17" xfId="0" applyNumberFormat="1" applyFont="1" applyFill="1" applyBorder="1" applyAlignment="1">
      <alignment horizontal="right" vertical="center"/>
    </xf>
    <xf numFmtId="3" fontId="31" fillId="19" borderId="17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 wrapText="1"/>
      <protection hidden="1"/>
    </xf>
    <xf numFmtId="176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1" fillId="19" borderId="15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7"/>
  <sheetViews>
    <sheetView showZeros="0" tabSelected="1" view="pageBreakPreview" zoomScale="85" zoomScaleNormal="85" zoomScaleSheetLayoutView="85" workbookViewId="0" topLeftCell="A1">
      <pane xSplit="1" ySplit="5" topLeftCell="B6" activePane="bottomRight" state="frozen"/>
      <selection pane="bottomRight" activeCell="A2" sqref="A2:R2"/>
    </sheetView>
  </sheetViews>
  <sheetFormatPr defaultColWidth="9.00390625" defaultRowHeight="14.25"/>
  <cols>
    <col min="1" max="1" width="32.125" style="3" customWidth="1"/>
    <col min="2" max="2" width="12.875" style="4" customWidth="1"/>
    <col min="3" max="3" width="12.875" style="5" customWidth="1"/>
    <col min="4" max="4" width="12.00390625" style="6" customWidth="1"/>
    <col min="5" max="5" width="10.25390625" style="7" customWidth="1"/>
    <col min="6" max="6" width="11.625" style="8" customWidth="1"/>
    <col min="7" max="7" width="31.50390625" style="9" customWidth="1"/>
    <col min="8" max="8" width="12.50390625" style="5" customWidth="1"/>
    <col min="9" max="11" width="10.50390625" style="5" hidden="1" customWidth="1"/>
    <col min="12" max="14" width="10.125" style="5" hidden="1" customWidth="1"/>
    <col min="15" max="15" width="13.25390625" style="10" customWidth="1"/>
    <col min="16" max="16" width="11.50390625" style="10" customWidth="1"/>
    <col min="17" max="17" width="10.75390625" style="11" customWidth="1"/>
    <col min="18" max="18" width="10.625" style="7" customWidth="1"/>
    <col min="19" max="19" width="3.125" style="3" customWidth="1"/>
    <col min="20" max="249" width="9.00390625" style="3" customWidth="1"/>
    <col min="250" max="251" width="9.00390625" style="12" customWidth="1"/>
  </cols>
  <sheetData>
    <row r="1" ht="24.75" customHeight="1">
      <c r="A1" s="13" t="s">
        <v>0</v>
      </c>
    </row>
    <row r="2" spans="1:18" ht="36" customHeight="1">
      <c r="A2" s="14" t="s">
        <v>1</v>
      </c>
      <c r="B2" s="14"/>
      <c r="C2" s="14"/>
      <c r="D2" s="14"/>
      <c r="E2" s="15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.75" customHeight="1">
      <c r="A3" s="17"/>
      <c r="B3" s="18"/>
      <c r="D3" s="5"/>
      <c r="F3" s="19"/>
      <c r="R3" s="77" t="s">
        <v>2</v>
      </c>
    </row>
    <row r="4" spans="1:251" s="1" customFormat="1" ht="45" customHeight="1">
      <c r="A4" s="20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2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0" t="s">
        <v>5</v>
      </c>
      <c r="P4" s="20" t="s">
        <v>17</v>
      </c>
      <c r="Q4" s="21" t="s">
        <v>7</v>
      </c>
      <c r="R4" s="21" t="s">
        <v>8</v>
      </c>
      <c r="IP4" s="80"/>
      <c r="IQ4" s="80"/>
    </row>
    <row r="5" spans="1:18" s="2" customFormat="1" ht="30.75" customHeight="1">
      <c r="A5" s="23" t="s">
        <v>18</v>
      </c>
      <c r="B5" s="24">
        <f>B6+B7</f>
        <v>391252.5</v>
      </c>
      <c r="C5" s="24">
        <f>C6+C7</f>
        <v>479775</v>
      </c>
      <c r="D5" s="24">
        <f>D6+D7</f>
        <v>440601</v>
      </c>
      <c r="E5" s="25">
        <f aca="true" t="shared" si="0" ref="E5:E17">(B5/C5-1)*100</f>
        <v>-18.450836329529462</v>
      </c>
      <c r="F5" s="25">
        <f aca="true" t="shared" si="1" ref="F5:F18">(B5/D5-1)*100</f>
        <v>-11.200269631707604</v>
      </c>
      <c r="G5" s="26" t="s">
        <v>19</v>
      </c>
      <c r="H5" s="24">
        <f>I5+J5+K5+L5+N5</f>
        <v>511541.59974279994</v>
      </c>
      <c r="I5" s="70">
        <f>SUM(I6:I28)</f>
        <v>97701.8494248</v>
      </c>
      <c r="J5" s="70">
        <f>SUM(J6:J24)</f>
        <v>257435.97673799997</v>
      </c>
      <c r="K5" s="70">
        <f>SUM(K6:K28)</f>
        <v>26006</v>
      </c>
      <c r="L5" s="70">
        <f>SUM(L6:L28)</f>
        <v>40000</v>
      </c>
      <c r="M5" s="70">
        <f>SUM(M6:M28)</f>
        <v>0</v>
      </c>
      <c r="N5" s="70">
        <f>SUM(N6:N28)</f>
        <v>90397.77358</v>
      </c>
      <c r="O5" s="24">
        <v>487240.20948180003</v>
      </c>
      <c r="P5" s="24">
        <f>SUM(P6:P28)</f>
        <v>529599.797669</v>
      </c>
      <c r="Q5" s="78">
        <f>(H5/O5-1)*100</f>
        <v>4.987558454349528</v>
      </c>
      <c r="R5" s="78">
        <f>(H5/P5-1)*100</f>
        <v>-3.409781877878748</v>
      </c>
    </row>
    <row r="6" spans="1:18" s="2" customFormat="1" ht="22.5" customHeight="1">
      <c r="A6" s="27" t="s">
        <v>20</v>
      </c>
      <c r="B6" s="24">
        <v>182902.5</v>
      </c>
      <c r="C6" s="24">
        <v>310483.54000000004</v>
      </c>
      <c r="D6" s="24">
        <v>224676</v>
      </c>
      <c r="E6" s="25">
        <f t="shared" si="0"/>
        <v>-41.09108006176431</v>
      </c>
      <c r="F6" s="25">
        <f t="shared" si="1"/>
        <v>-18.59277359397532</v>
      </c>
      <c r="G6" s="26" t="s">
        <v>21</v>
      </c>
      <c r="H6" s="24">
        <f aca="true" t="shared" si="2" ref="H6:H28">I6+J6+K6+L6+M6+N6</f>
        <v>122761.3070458</v>
      </c>
      <c r="I6" s="70">
        <f>8755.5038488+9400</f>
        <v>18155.5038488</v>
      </c>
      <c r="J6" s="70">
        <v>37962.153197</v>
      </c>
      <c r="K6" s="70"/>
      <c r="L6" s="70">
        <v>27000</v>
      </c>
      <c r="M6" s="71"/>
      <c r="N6" s="72">
        <v>39643.65</v>
      </c>
      <c r="O6" s="24">
        <v>75205.8894458</v>
      </c>
      <c r="P6" s="73">
        <v>123175.92008</v>
      </c>
      <c r="Q6" s="78">
        <f>(H6/O6-1)*100</f>
        <v>63.233634959231</v>
      </c>
      <c r="R6" s="78">
        <f>(H6/P6-1)*100</f>
        <v>-0.33660234397333566</v>
      </c>
    </row>
    <row r="7" spans="1:18" s="2" customFormat="1" ht="22.5" customHeight="1">
      <c r="A7" s="27" t="s">
        <v>22</v>
      </c>
      <c r="B7" s="28">
        <f>B8+B17+B18+B20+B21+B22</f>
        <v>208350</v>
      </c>
      <c r="C7" s="28">
        <f>C8+C17+C18+C20+C21+C22</f>
        <v>169291.45999999996</v>
      </c>
      <c r="D7" s="28">
        <f>D8+D17+D18+D20+D21+D22</f>
        <v>215925</v>
      </c>
      <c r="E7" s="25">
        <f t="shared" si="0"/>
        <v>23.071772196896422</v>
      </c>
      <c r="F7" s="25">
        <f t="shared" si="1"/>
        <v>-3.508162556443206</v>
      </c>
      <c r="G7" s="26" t="s">
        <v>23</v>
      </c>
      <c r="H7" s="24">
        <f t="shared" si="2"/>
        <v>882.75234</v>
      </c>
      <c r="I7" s="70">
        <v>530.552</v>
      </c>
      <c r="J7" s="70">
        <v>352.20034</v>
      </c>
      <c r="K7" s="70"/>
      <c r="L7" s="70"/>
      <c r="M7" s="70"/>
      <c r="N7" s="72"/>
      <c r="O7" s="24">
        <v>137.3372</v>
      </c>
      <c r="P7" s="73">
        <v>40.261112</v>
      </c>
      <c r="Q7" s="78">
        <f>(H7/O7-1)*100</f>
        <v>542.7627328939283</v>
      </c>
      <c r="R7" s="78">
        <f>(H7/P7-1)*100</f>
        <v>2092.568203282612</v>
      </c>
    </row>
    <row r="8" spans="1:18" s="2" customFormat="1" ht="22.5" customHeight="1">
      <c r="A8" s="27" t="s">
        <v>24</v>
      </c>
      <c r="B8" s="29">
        <f>SUM(B9:B16)</f>
        <v>22050</v>
      </c>
      <c r="C8" s="29">
        <f>SUM(C9:C16)</f>
        <v>24558</v>
      </c>
      <c r="D8" s="29">
        <f>SUM(D9:D16)</f>
        <v>20427</v>
      </c>
      <c r="E8" s="30">
        <f t="shared" si="0"/>
        <v>-10.212558025897877</v>
      </c>
      <c r="F8" s="31">
        <f t="shared" si="1"/>
        <v>7.94536642678807</v>
      </c>
      <c r="G8" s="26" t="s">
        <v>25</v>
      </c>
      <c r="H8" s="24">
        <f t="shared" si="2"/>
        <v>37273.34650759999</v>
      </c>
      <c r="I8" s="70">
        <v>960.3813815999999</v>
      </c>
      <c r="J8" s="70">
        <v>36193.965125999996</v>
      </c>
      <c r="K8" s="70"/>
      <c r="L8" s="70"/>
      <c r="M8" s="71"/>
      <c r="N8" s="72">
        <v>119</v>
      </c>
      <c r="O8" s="24">
        <v>44678.2414</v>
      </c>
      <c r="P8" s="73">
        <v>37419.034549</v>
      </c>
      <c r="Q8" s="78">
        <f>(H8/O8-1)*100</f>
        <v>-16.57382802090327</v>
      </c>
      <c r="R8" s="78">
        <f>(H8/P8-1)*100</f>
        <v>-0.3893420638879208</v>
      </c>
    </row>
    <row r="9" spans="1:18" s="2" customFormat="1" ht="22.5" customHeight="1">
      <c r="A9" s="27" t="s">
        <v>26</v>
      </c>
      <c r="B9" s="24">
        <v>11000</v>
      </c>
      <c r="C9" s="24">
        <v>13000</v>
      </c>
      <c r="D9" s="29">
        <v>10008</v>
      </c>
      <c r="E9" s="30">
        <f t="shared" si="0"/>
        <v>-15.384615384615385</v>
      </c>
      <c r="F9" s="31">
        <f t="shared" si="1"/>
        <v>9.91207034372501</v>
      </c>
      <c r="G9" s="26" t="s">
        <v>27</v>
      </c>
      <c r="H9" s="24">
        <f t="shared" si="2"/>
        <v>103282.699484</v>
      </c>
      <c r="I9" s="70">
        <v>27073.9384</v>
      </c>
      <c r="J9" s="70">
        <v>68782.869204</v>
      </c>
      <c r="K9" s="70"/>
      <c r="L9" s="70"/>
      <c r="M9" s="71"/>
      <c r="N9" s="72">
        <v>7425.89188</v>
      </c>
      <c r="O9" s="24">
        <v>93992.570485</v>
      </c>
      <c r="P9" s="73">
        <v>102403.005952</v>
      </c>
      <c r="Q9" s="78">
        <f>(H9/O9-1)*100</f>
        <v>9.883897153852782</v>
      </c>
      <c r="R9" s="78">
        <f>(H9/P9-1)*100</f>
        <v>0.8590504974163915</v>
      </c>
    </row>
    <row r="10" spans="1:18" s="2" customFormat="1" ht="22.5" customHeight="1">
      <c r="A10" s="32" t="s">
        <v>28</v>
      </c>
      <c r="B10" s="24">
        <v>5700</v>
      </c>
      <c r="C10" s="24">
        <v>6100</v>
      </c>
      <c r="D10" s="29">
        <v>4893</v>
      </c>
      <c r="E10" s="30">
        <f t="shared" si="0"/>
        <v>-6.5573770491803245</v>
      </c>
      <c r="F10" s="31">
        <f t="shared" si="1"/>
        <v>16.492949110974852</v>
      </c>
      <c r="G10" s="26" t="s">
        <v>29</v>
      </c>
      <c r="H10" s="24">
        <f t="shared" si="2"/>
        <v>6014.8</v>
      </c>
      <c r="I10" s="70">
        <f>16.8+2000</f>
        <v>2016.8</v>
      </c>
      <c r="J10" s="70"/>
      <c r="K10" s="70"/>
      <c r="L10" s="70">
        <v>2000</v>
      </c>
      <c r="M10" s="71"/>
      <c r="N10" s="72">
        <v>1998</v>
      </c>
      <c r="O10" s="24">
        <v>19485</v>
      </c>
      <c r="P10" s="73">
        <v>5592.180267</v>
      </c>
      <c r="Q10" s="78">
        <f aca="true" t="shared" si="3" ref="Q10:Q28">(H10/O10-1)*100</f>
        <v>-69.13112650756992</v>
      </c>
      <c r="R10" s="78">
        <f aca="true" t="shared" si="4" ref="R10:R28">(H10/P10-1)*100</f>
        <v>7.5573338630358755</v>
      </c>
    </row>
    <row r="11" spans="1:18" s="2" customFormat="1" ht="22.5" customHeight="1">
      <c r="A11" s="32" t="s">
        <v>30</v>
      </c>
      <c r="B11" s="24"/>
      <c r="C11" s="24"/>
      <c r="D11" s="29">
        <v>48</v>
      </c>
      <c r="E11" s="30"/>
      <c r="F11" s="31">
        <f t="shared" si="1"/>
        <v>-100</v>
      </c>
      <c r="G11" s="26" t="s">
        <v>31</v>
      </c>
      <c r="H11" s="24">
        <f t="shared" si="2"/>
        <v>2702.6859098</v>
      </c>
      <c r="I11" s="70">
        <v>660.4444528</v>
      </c>
      <c r="J11" s="70">
        <v>1846.341457</v>
      </c>
      <c r="K11" s="70"/>
      <c r="L11" s="70"/>
      <c r="M11" s="71"/>
      <c r="N11" s="72">
        <v>195.9</v>
      </c>
      <c r="O11" s="24">
        <v>3073.437359</v>
      </c>
      <c r="P11" s="73">
        <v>2908.652669</v>
      </c>
      <c r="Q11" s="78">
        <f t="shared" si="3"/>
        <v>-12.063087868517053</v>
      </c>
      <c r="R11" s="78">
        <f t="shared" si="4"/>
        <v>-7.0811740911922545</v>
      </c>
    </row>
    <row r="12" spans="1:18" s="2" customFormat="1" ht="22.5" customHeight="1">
      <c r="A12" s="32" t="s">
        <v>32</v>
      </c>
      <c r="B12" s="24">
        <v>3800</v>
      </c>
      <c r="C12" s="24">
        <v>3500</v>
      </c>
      <c r="D12" s="29">
        <v>3440</v>
      </c>
      <c r="E12" s="30">
        <f t="shared" si="0"/>
        <v>8.571428571428562</v>
      </c>
      <c r="F12" s="31">
        <f t="shared" si="1"/>
        <v>10.465116279069765</v>
      </c>
      <c r="G12" s="26" t="s">
        <v>33</v>
      </c>
      <c r="H12" s="24">
        <f t="shared" si="2"/>
        <v>71540.123189</v>
      </c>
      <c r="I12" s="70">
        <v>15681.548378</v>
      </c>
      <c r="J12" s="70">
        <v>50870.797647</v>
      </c>
      <c r="K12" s="70"/>
      <c r="L12" s="70"/>
      <c r="M12" s="71"/>
      <c r="N12" s="72">
        <v>4987.777164</v>
      </c>
      <c r="O12" s="24">
        <v>59628.29614500001</v>
      </c>
      <c r="P12" s="73">
        <v>65813.31508</v>
      </c>
      <c r="Q12" s="78">
        <f t="shared" si="3"/>
        <v>19.97680264925503</v>
      </c>
      <c r="R12" s="78">
        <f t="shared" si="4"/>
        <v>8.701594961503956</v>
      </c>
    </row>
    <row r="13" spans="1:18" s="2" customFormat="1" ht="22.5" customHeight="1">
      <c r="A13" s="32" t="s">
        <v>34</v>
      </c>
      <c r="B13" s="24">
        <v>900</v>
      </c>
      <c r="C13" s="24">
        <v>1158</v>
      </c>
      <c r="D13" s="29">
        <v>880</v>
      </c>
      <c r="E13" s="30">
        <f t="shared" si="0"/>
        <v>-22.27979274611399</v>
      </c>
      <c r="F13" s="31">
        <f t="shared" si="1"/>
        <v>2.2727272727272707</v>
      </c>
      <c r="G13" s="26" t="s">
        <v>35</v>
      </c>
      <c r="H13" s="24">
        <f t="shared" si="2"/>
        <v>41442.07590460002</v>
      </c>
      <c r="I13" s="70">
        <v>26781.0978536</v>
      </c>
      <c r="J13" s="70">
        <v>8457.477051000009</v>
      </c>
      <c r="K13" s="70"/>
      <c r="L13" s="70"/>
      <c r="M13" s="71"/>
      <c r="N13" s="72">
        <v>6203.501</v>
      </c>
      <c r="O13" s="24">
        <v>38764.059536</v>
      </c>
      <c r="P13" s="73">
        <v>36487.087406</v>
      </c>
      <c r="Q13" s="78">
        <f t="shared" si="3"/>
        <v>6.908503393750487</v>
      </c>
      <c r="R13" s="78">
        <f t="shared" si="4"/>
        <v>13.580115188326069</v>
      </c>
    </row>
    <row r="14" spans="1:18" s="2" customFormat="1" ht="22.5" customHeight="1">
      <c r="A14" s="32" t="s">
        <v>36</v>
      </c>
      <c r="B14" s="24">
        <v>650</v>
      </c>
      <c r="C14" s="24">
        <v>800</v>
      </c>
      <c r="D14" s="29">
        <v>629</v>
      </c>
      <c r="E14" s="30">
        <f t="shared" si="0"/>
        <v>-18.75</v>
      </c>
      <c r="F14" s="31">
        <f t="shared" si="1"/>
        <v>3.338632750397452</v>
      </c>
      <c r="G14" s="26" t="s">
        <v>37</v>
      </c>
      <c r="H14" s="24">
        <f t="shared" si="2"/>
        <v>4779.0920488</v>
      </c>
      <c r="I14" s="70">
        <v>446.8833568</v>
      </c>
      <c r="J14" s="70">
        <v>2466.788692</v>
      </c>
      <c r="K14" s="70"/>
      <c r="L14" s="70"/>
      <c r="M14" s="71"/>
      <c r="N14" s="72">
        <v>1865.42</v>
      </c>
      <c r="O14" s="24">
        <v>6353.27047</v>
      </c>
      <c r="P14" s="73">
        <v>3615.525709</v>
      </c>
      <c r="Q14" s="78">
        <f t="shared" si="3"/>
        <v>-24.777450112241173</v>
      </c>
      <c r="R14" s="78">
        <f t="shared" si="4"/>
        <v>32.18249387367307</v>
      </c>
    </row>
    <row r="15" spans="1:18" s="2" customFormat="1" ht="22.5" customHeight="1">
      <c r="A15" s="32" t="s">
        <v>38</v>
      </c>
      <c r="B15" s="24"/>
      <c r="C15" s="33">
        <v>0</v>
      </c>
      <c r="D15" s="29">
        <v>455</v>
      </c>
      <c r="E15" s="30"/>
      <c r="F15" s="31">
        <f t="shared" si="1"/>
        <v>-100</v>
      </c>
      <c r="G15" s="34" t="s">
        <v>39</v>
      </c>
      <c r="H15" s="24">
        <f t="shared" si="2"/>
        <v>16845.9950526</v>
      </c>
      <c r="I15" s="70">
        <v>511.7424476</v>
      </c>
      <c r="J15" s="70">
        <v>9559.252605</v>
      </c>
      <c r="K15" s="70">
        <v>625</v>
      </c>
      <c r="L15" s="70">
        <v>6000</v>
      </c>
      <c r="M15" s="71"/>
      <c r="N15" s="72">
        <v>150</v>
      </c>
      <c r="O15" s="24">
        <v>30863.378608</v>
      </c>
      <c r="P15" s="73">
        <v>14351.314225</v>
      </c>
      <c r="Q15" s="78">
        <f t="shared" si="3"/>
        <v>-45.41752778733888</v>
      </c>
      <c r="R15" s="78">
        <f t="shared" si="4"/>
        <v>17.382943391025908</v>
      </c>
    </row>
    <row r="16" spans="1:18" s="2" customFormat="1" ht="22.5" customHeight="1">
      <c r="A16" s="32" t="s">
        <v>40</v>
      </c>
      <c r="B16" s="35"/>
      <c r="C16" s="35"/>
      <c r="D16" s="29">
        <v>74</v>
      </c>
      <c r="E16" s="30"/>
      <c r="F16" s="31">
        <f t="shared" si="1"/>
        <v>-100</v>
      </c>
      <c r="G16" s="34" t="s">
        <v>41</v>
      </c>
      <c r="H16" s="24">
        <f t="shared" si="2"/>
        <v>26223.4669066</v>
      </c>
      <c r="I16" s="70">
        <v>1258.0258325999998</v>
      </c>
      <c r="J16" s="70">
        <v>4534.467294</v>
      </c>
      <c r="K16" s="70"/>
      <c r="L16" s="70">
        <v>3000</v>
      </c>
      <c r="M16" s="71"/>
      <c r="N16" s="72">
        <v>17430.97378</v>
      </c>
      <c r="O16" s="24">
        <v>42457</v>
      </c>
      <c r="P16" s="73">
        <v>16291.376778</v>
      </c>
      <c r="Q16" s="78">
        <f t="shared" si="3"/>
        <v>-38.23523351485032</v>
      </c>
      <c r="R16" s="78">
        <f t="shared" si="4"/>
        <v>60.96532088075188</v>
      </c>
    </row>
    <row r="17" spans="1:18" s="2" customFormat="1" ht="25.5" customHeight="1">
      <c r="A17" s="27" t="s">
        <v>42</v>
      </c>
      <c r="B17" s="36">
        <v>12900</v>
      </c>
      <c r="C17" s="24">
        <v>8000</v>
      </c>
      <c r="D17" s="29">
        <v>14616</v>
      </c>
      <c r="E17" s="30">
        <f>(B17/C17-1)*100</f>
        <v>61.25000000000001</v>
      </c>
      <c r="F17" s="31">
        <f t="shared" si="1"/>
        <v>-11.740558292282433</v>
      </c>
      <c r="G17" s="34" t="s">
        <v>43</v>
      </c>
      <c r="H17" s="24">
        <f t="shared" si="2"/>
        <v>11494.950225999999</v>
      </c>
      <c r="I17" s="70">
        <v>972.9425960000001</v>
      </c>
      <c r="J17" s="70">
        <v>4680.764029999999</v>
      </c>
      <c r="K17" s="70"/>
      <c r="L17" s="70"/>
      <c r="M17" s="71"/>
      <c r="N17" s="72">
        <v>5841.2436</v>
      </c>
      <c r="O17" s="24">
        <v>8894.292168</v>
      </c>
      <c r="P17" s="73">
        <v>6876.272757</v>
      </c>
      <c r="Q17" s="78">
        <f t="shared" si="3"/>
        <v>29.239629291206338</v>
      </c>
      <c r="R17" s="78">
        <f t="shared" si="4"/>
        <v>67.16832842760951</v>
      </c>
    </row>
    <row r="18" spans="1:18" s="2" customFormat="1" ht="24" customHeight="1">
      <c r="A18" s="27" t="s">
        <v>44</v>
      </c>
      <c r="B18" s="36">
        <v>21000</v>
      </c>
      <c r="C18" s="24">
        <v>20000</v>
      </c>
      <c r="D18" s="29">
        <v>18008</v>
      </c>
      <c r="E18" s="30">
        <f>(B18/C18-1)*100</f>
        <v>5.000000000000004</v>
      </c>
      <c r="F18" s="31">
        <f t="shared" si="1"/>
        <v>16.61483784984452</v>
      </c>
      <c r="G18" s="37" t="s">
        <v>45</v>
      </c>
      <c r="H18" s="24">
        <f t="shared" si="2"/>
        <v>3607.686389</v>
      </c>
      <c r="I18" s="70"/>
      <c r="J18" s="70"/>
      <c r="K18" s="70"/>
      <c r="L18" s="70">
        <v>2000</v>
      </c>
      <c r="M18" s="71"/>
      <c r="N18" s="72">
        <v>1607.686389</v>
      </c>
      <c r="O18" s="24">
        <v>3908</v>
      </c>
      <c r="P18" s="73">
        <v>3676.0243</v>
      </c>
      <c r="Q18" s="78">
        <f t="shared" si="3"/>
        <v>-7.684585747185258</v>
      </c>
      <c r="R18" s="78">
        <f t="shared" si="4"/>
        <v>-1.8590168459985401</v>
      </c>
    </row>
    <row r="19" spans="1:18" s="2" customFormat="1" ht="22.5" customHeight="1">
      <c r="A19" s="27" t="s">
        <v>46</v>
      </c>
      <c r="B19" s="24"/>
      <c r="C19" s="35"/>
      <c r="D19" s="38">
        <v>0</v>
      </c>
      <c r="E19" s="38"/>
      <c r="F19" s="31"/>
      <c r="G19" s="39" t="s">
        <v>47</v>
      </c>
      <c r="H19" s="24">
        <f t="shared" si="2"/>
        <v>1770.7863069999999</v>
      </c>
      <c r="I19" s="70">
        <v>3.84</v>
      </c>
      <c r="J19" s="70"/>
      <c r="K19" s="70"/>
      <c r="L19" s="70"/>
      <c r="M19" s="71"/>
      <c r="N19" s="72">
        <v>1766.946307</v>
      </c>
      <c r="O19" s="24">
        <v>1963</v>
      </c>
      <c r="P19" s="73">
        <v>1131.216887</v>
      </c>
      <c r="Q19" s="78">
        <f t="shared" si="3"/>
        <v>-9.7918335710647</v>
      </c>
      <c r="R19" s="78">
        <f t="shared" si="4"/>
        <v>56.538178252991344</v>
      </c>
    </row>
    <row r="20" spans="1:18" s="2" customFormat="1" ht="22.5" customHeight="1">
      <c r="A20" s="27" t="s">
        <v>48</v>
      </c>
      <c r="B20" s="36">
        <v>145000</v>
      </c>
      <c r="C20" s="24">
        <v>105594.45999999996</v>
      </c>
      <c r="D20" s="40">
        <v>158133</v>
      </c>
      <c r="E20" s="30">
        <f>(B20/C20-1)*100</f>
        <v>37.317810044201224</v>
      </c>
      <c r="F20" s="31">
        <f>(B20/D20-1)*100</f>
        <v>-8.305034369802634</v>
      </c>
      <c r="G20" s="41" t="s">
        <v>49</v>
      </c>
      <c r="H20" s="24">
        <f t="shared" si="2"/>
        <v>12.86656</v>
      </c>
      <c r="I20" s="70"/>
      <c r="J20" s="70"/>
      <c r="K20" s="70"/>
      <c r="L20" s="70"/>
      <c r="M20" s="71"/>
      <c r="N20" s="72">
        <v>12.86656</v>
      </c>
      <c r="O20" s="24">
        <v>25</v>
      </c>
      <c r="P20" s="73">
        <v>60</v>
      </c>
      <c r="Q20" s="78"/>
      <c r="R20" s="78">
        <f t="shared" si="4"/>
        <v>-78.55573333333334</v>
      </c>
    </row>
    <row r="21" spans="1:18" s="2" customFormat="1" ht="22.5" customHeight="1">
      <c r="A21" s="27" t="s">
        <v>50</v>
      </c>
      <c r="B21" s="36">
        <v>100</v>
      </c>
      <c r="C21" s="24">
        <v>90</v>
      </c>
      <c r="D21" s="40">
        <v>87</v>
      </c>
      <c r="E21" s="30">
        <f>(B21/C21-1)*100</f>
        <v>11.111111111111116</v>
      </c>
      <c r="F21" s="31">
        <f>(B21/D21-1)*100</f>
        <v>14.942528735632177</v>
      </c>
      <c r="G21" s="42" t="s">
        <v>51</v>
      </c>
      <c r="H21" s="24">
        <f t="shared" si="2"/>
        <v>5808.774235000001</v>
      </c>
      <c r="I21" s="70">
        <v>652.4220240000001</v>
      </c>
      <c r="J21" s="70">
        <v>5156.352211</v>
      </c>
      <c r="K21" s="70"/>
      <c r="L21" s="70"/>
      <c r="M21" s="70"/>
      <c r="N21" s="70"/>
      <c r="O21" s="24">
        <v>7188.167164</v>
      </c>
      <c r="P21" s="40">
        <v>6049.49748</v>
      </c>
      <c r="Q21" s="78">
        <f t="shared" si="3"/>
        <v>-19.189772546029783</v>
      </c>
      <c r="R21" s="78">
        <f t="shared" si="4"/>
        <v>-3.9792271307797833</v>
      </c>
    </row>
    <row r="22" spans="1:18" s="2" customFormat="1" ht="22.5" customHeight="1">
      <c r="A22" s="43" t="s">
        <v>52</v>
      </c>
      <c r="B22" s="36">
        <v>7300</v>
      </c>
      <c r="C22" s="44">
        <v>11049</v>
      </c>
      <c r="D22" s="45">
        <v>4654</v>
      </c>
      <c r="E22" s="46">
        <f>(B22/C22-1)*100</f>
        <v>-33.930672459046065</v>
      </c>
      <c r="F22" s="31">
        <f>(B22/D22-1)*100</f>
        <v>56.85431886549206</v>
      </c>
      <c r="G22" s="47" t="s">
        <v>53</v>
      </c>
      <c r="H22" s="24">
        <f t="shared" si="2"/>
        <v>25486.37672</v>
      </c>
      <c r="I22" s="70"/>
      <c r="J22" s="70">
        <v>24367.45982</v>
      </c>
      <c r="K22" s="70"/>
      <c r="L22" s="70"/>
      <c r="M22" s="71"/>
      <c r="N22" s="72">
        <v>1118.9169</v>
      </c>
      <c r="O22" s="24">
        <v>20853.012733</v>
      </c>
      <c r="P22" s="73">
        <v>19112.637283</v>
      </c>
      <c r="Q22" s="78">
        <f t="shared" si="3"/>
        <v>22.21915867181954</v>
      </c>
      <c r="R22" s="78">
        <f t="shared" si="4"/>
        <v>33.34829904750618</v>
      </c>
    </row>
    <row r="23" spans="1:18" s="2" customFormat="1" ht="22.5" customHeight="1">
      <c r="A23" s="48"/>
      <c r="B23" s="48"/>
      <c r="C23" s="48"/>
      <c r="D23" s="48"/>
      <c r="E23" s="48"/>
      <c r="F23" s="48"/>
      <c r="G23" s="42" t="s">
        <v>54</v>
      </c>
      <c r="H23" s="24">
        <f t="shared" si="2"/>
        <v>2143.595384</v>
      </c>
      <c r="I23" s="70">
        <v>1534.800533</v>
      </c>
      <c r="J23" s="70">
        <v>608.794851</v>
      </c>
      <c r="K23" s="70"/>
      <c r="L23" s="70"/>
      <c r="M23" s="70"/>
      <c r="N23" s="70"/>
      <c r="O23" s="24">
        <v>2163.878656</v>
      </c>
      <c r="P23" s="40">
        <v>1517.619904</v>
      </c>
      <c r="Q23" s="78">
        <f t="shared" si="3"/>
        <v>-0.9373571823798055</v>
      </c>
      <c r="R23" s="78">
        <f t="shared" si="4"/>
        <v>41.24718438062871</v>
      </c>
    </row>
    <row r="24" spans="1:18" s="2" customFormat="1" ht="22.5" customHeight="1">
      <c r="A24" s="48"/>
      <c r="B24" s="48"/>
      <c r="C24" s="48"/>
      <c r="D24" s="48"/>
      <c r="E24" s="48"/>
      <c r="F24" s="48"/>
      <c r="G24" s="49" t="s">
        <v>55</v>
      </c>
      <c r="H24" s="24">
        <f t="shared" si="2"/>
        <v>2077.435213</v>
      </c>
      <c r="I24" s="70">
        <v>451.142</v>
      </c>
      <c r="J24" s="70">
        <v>1596.2932130000002</v>
      </c>
      <c r="K24" s="70"/>
      <c r="L24" s="70"/>
      <c r="M24" s="71"/>
      <c r="N24" s="72">
        <v>30</v>
      </c>
      <c r="O24" s="24">
        <v>2195.378112</v>
      </c>
      <c r="P24" s="40">
        <v>1602.410445</v>
      </c>
      <c r="Q24" s="78">
        <f t="shared" si="3"/>
        <v>-5.372327361529228</v>
      </c>
      <c r="R24" s="78">
        <f t="shared" si="4"/>
        <v>29.64438789588646</v>
      </c>
    </row>
    <row r="25" spans="1:18" s="2" customFormat="1" ht="22.5" customHeight="1">
      <c r="A25" s="27"/>
      <c r="B25" s="24"/>
      <c r="C25" s="24"/>
      <c r="D25" s="28"/>
      <c r="E25" s="30"/>
      <c r="F25" s="31"/>
      <c r="G25" s="50" t="s">
        <v>56</v>
      </c>
      <c r="H25" s="24">
        <f t="shared" si="2"/>
        <v>5000</v>
      </c>
      <c r="I25" s="70"/>
      <c r="J25" s="70"/>
      <c r="K25" s="70">
        <v>5000</v>
      </c>
      <c r="L25" s="70"/>
      <c r="M25" s="70"/>
      <c r="N25" s="70"/>
      <c r="O25" s="24">
        <v>5000</v>
      </c>
      <c r="P25" s="73">
        <v>0</v>
      </c>
      <c r="Q25" s="78">
        <f t="shared" si="3"/>
        <v>0</v>
      </c>
      <c r="R25" s="78"/>
    </row>
    <row r="26" spans="1:18" s="2" customFormat="1" ht="22.5" customHeight="1">
      <c r="A26" s="27"/>
      <c r="B26" s="24"/>
      <c r="C26" s="24"/>
      <c r="D26" s="28"/>
      <c r="E26" s="30"/>
      <c r="F26" s="31"/>
      <c r="G26" s="51" t="s">
        <v>57</v>
      </c>
      <c r="H26" s="24">
        <f t="shared" si="2"/>
        <v>12515.78432</v>
      </c>
      <c r="I26" s="70">
        <v>9.78432</v>
      </c>
      <c r="J26" s="70"/>
      <c r="K26" s="70">
        <f>2500+6+10000</f>
        <v>12506</v>
      </c>
      <c r="L26" s="70"/>
      <c r="M26" s="71"/>
      <c r="N26" s="70"/>
      <c r="O26" s="24">
        <v>11111</v>
      </c>
      <c r="P26" s="73">
        <v>73175.353811</v>
      </c>
      <c r="Q26" s="78">
        <f t="shared" si="3"/>
        <v>12.643185311853134</v>
      </c>
      <c r="R26" s="78">
        <f t="shared" si="4"/>
        <v>-82.89617518990585</v>
      </c>
    </row>
    <row r="27" spans="1:18" s="2" customFormat="1" ht="22.5" customHeight="1">
      <c r="A27" s="50" t="s">
        <v>58</v>
      </c>
      <c r="B27" s="24">
        <f>B28+B29+B30</f>
        <v>129940</v>
      </c>
      <c r="C27" s="24">
        <v>95014</v>
      </c>
      <c r="D27" s="28">
        <f>D28+D29+D30</f>
        <v>128522</v>
      </c>
      <c r="E27" s="30">
        <f>(B27/C27-1)*100</f>
        <v>36.7587934409666</v>
      </c>
      <c r="F27" s="31">
        <f>(B27/D27-1)*100</f>
        <v>1.103313051462007</v>
      </c>
      <c r="G27" s="51" t="s">
        <v>59</v>
      </c>
      <c r="H27" s="24">
        <f t="shared" si="2"/>
        <v>7850</v>
      </c>
      <c r="I27" s="70"/>
      <c r="J27" s="70"/>
      <c r="K27" s="70">
        <v>7850</v>
      </c>
      <c r="L27" s="70"/>
      <c r="M27" s="70"/>
      <c r="N27" s="70"/>
      <c r="O27" s="24">
        <v>9300</v>
      </c>
      <c r="P27" s="73">
        <v>8254.269362</v>
      </c>
      <c r="Q27" s="78">
        <f t="shared" si="3"/>
        <v>-15.591397849462362</v>
      </c>
      <c r="R27" s="78">
        <f t="shared" si="4"/>
        <v>-4.897700138804839</v>
      </c>
    </row>
    <row r="28" spans="1:18" s="2" customFormat="1" ht="22.5" customHeight="1">
      <c r="A28" s="27" t="s">
        <v>60</v>
      </c>
      <c r="B28" s="24">
        <v>24940</v>
      </c>
      <c r="C28" s="24">
        <v>24940</v>
      </c>
      <c r="D28" s="28">
        <v>24940</v>
      </c>
      <c r="E28" s="30">
        <f>(B28/C28-1)*100</f>
        <v>0</v>
      </c>
      <c r="F28" s="30">
        <f>(B28/D28-1)*100</f>
        <v>0</v>
      </c>
      <c r="G28" s="51" t="s">
        <v>61</v>
      </c>
      <c r="H28" s="24">
        <f t="shared" si="2"/>
        <v>25</v>
      </c>
      <c r="I28" s="70"/>
      <c r="J28" s="70"/>
      <c r="K28" s="70">
        <v>25</v>
      </c>
      <c r="L28" s="70"/>
      <c r="M28" s="70"/>
      <c r="N28" s="70"/>
      <c r="O28" s="24">
        <v>0</v>
      </c>
      <c r="P28" s="74">
        <v>46.821613</v>
      </c>
      <c r="Q28" s="78"/>
      <c r="R28" s="78">
        <f t="shared" si="4"/>
        <v>-46.60585486450456</v>
      </c>
    </row>
    <row r="29" spans="1:18" s="2" customFormat="1" ht="22.5" customHeight="1">
      <c r="A29" s="27" t="s">
        <v>62</v>
      </c>
      <c r="B29" s="24">
        <v>75000</v>
      </c>
      <c r="C29" s="24">
        <v>17686</v>
      </c>
      <c r="D29" s="28">
        <v>78646</v>
      </c>
      <c r="E29" s="30">
        <f>(B29/C29-1)*100</f>
        <v>324.0642315956124</v>
      </c>
      <c r="F29" s="31">
        <f>(B29/D29-1)*100</f>
        <v>-4.635963685374966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s="2" customFormat="1" ht="22.5" customHeight="1">
      <c r="A30" s="50" t="s">
        <v>63</v>
      </c>
      <c r="B30" s="24">
        <v>30000</v>
      </c>
      <c r="C30" s="24">
        <v>52388</v>
      </c>
      <c r="D30" s="28">
        <v>24936</v>
      </c>
      <c r="E30" s="30">
        <f>(B30/C30-1)*100</f>
        <v>-42.73497747575781</v>
      </c>
      <c r="F30" s="31">
        <f>(B30/D30-1)*100</f>
        <v>20.30798845043311</v>
      </c>
      <c r="G30" s="50" t="s">
        <v>64</v>
      </c>
      <c r="H30" s="24">
        <f aca="true" t="shared" si="5" ref="H30:H33">I30+J30+K30+L30+N30</f>
        <v>32964</v>
      </c>
      <c r="I30" s="70"/>
      <c r="J30" s="70"/>
      <c r="K30" s="70">
        <f>K31+K32+K33</f>
        <v>32964</v>
      </c>
      <c r="L30" s="70"/>
      <c r="M30" s="70"/>
      <c r="N30" s="70"/>
      <c r="O30" s="24">
        <v>101869</v>
      </c>
      <c r="P30" s="24">
        <f>P31+P33</f>
        <v>94483</v>
      </c>
      <c r="Q30" s="78">
        <f>(H30/O30-1)*100</f>
        <v>-67.64079356821016</v>
      </c>
      <c r="R30" s="78">
        <f>(H30/P30-1)*100</f>
        <v>-65.11118402252258</v>
      </c>
    </row>
    <row r="31" spans="1:18" s="2" customFormat="1" ht="22.5" customHeight="1">
      <c r="A31" s="52"/>
      <c r="B31" s="50"/>
      <c r="C31" s="50"/>
      <c r="D31" s="23"/>
      <c r="E31" s="30"/>
      <c r="F31" s="31"/>
      <c r="G31" s="39" t="s">
        <v>65</v>
      </c>
      <c r="H31" s="24">
        <v>2341</v>
      </c>
      <c r="I31" s="70"/>
      <c r="J31" s="70"/>
      <c r="K31" s="70">
        <v>2341</v>
      </c>
      <c r="L31" s="70"/>
      <c r="M31" s="70"/>
      <c r="N31" s="70"/>
      <c r="O31" s="24">
        <v>2341</v>
      </c>
      <c r="P31" s="24">
        <v>2341</v>
      </c>
      <c r="Q31" s="78">
        <f>(H31/O31-1)*100</f>
        <v>0</v>
      </c>
      <c r="R31" s="78">
        <f>(H31/P31-1)*100</f>
        <v>0</v>
      </c>
    </row>
    <row r="32" spans="1:18" s="2" customFormat="1" ht="22.5" customHeight="1">
      <c r="A32" s="50" t="s">
        <v>66</v>
      </c>
      <c r="B32" s="24">
        <v>19912</v>
      </c>
      <c r="C32" s="24">
        <v>56561</v>
      </c>
      <c r="D32" s="53">
        <v>56561</v>
      </c>
      <c r="E32" s="30">
        <f>(B32/C32-1)*100</f>
        <v>-64.79553048920634</v>
      </c>
      <c r="F32" s="31">
        <f>(B32/D32-1)*100</f>
        <v>-64.79553048920634</v>
      </c>
      <c r="G32" s="37" t="s">
        <v>67</v>
      </c>
      <c r="H32" s="24">
        <f t="shared" si="5"/>
        <v>0</v>
      </c>
      <c r="I32" s="75"/>
      <c r="J32" s="75"/>
      <c r="K32" s="75"/>
      <c r="L32" s="75"/>
      <c r="M32" s="75"/>
      <c r="N32" s="75"/>
      <c r="O32" s="44"/>
      <c r="P32" s="44"/>
      <c r="Q32" s="78"/>
      <c r="R32" s="78"/>
    </row>
    <row r="33" spans="1:18" s="2" customFormat="1" ht="18.75" customHeight="1">
      <c r="A33" s="50"/>
      <c r="B33" s="24"/>
      <c r="C33" s="24"/>
      <c r="D33" s="28"/>
      <c r="E33" s="30"/>
      <c r="F33" s="31"/>
      <c r="G33" s="50" t="s">
        <v>68</v>
      </c>
      <c r="H33" s="24">
        <f t="shared" si="5"/>
        <v>30623</v>
      </c>
      <c r="I33" s="70"/>
      <c r="J33" s="70"/>
      <c r="K33" s="70">
        <v>30623</v>
      </c>
      <c r="L33" s="70"/>
      <c r="M33" s="70"/>
      <c r="N33" s="70"/>
      <c r="O33" s="24">
        <v>99528</v>
      </c>
      <c r="P33" s="24">
        <v>92142</v>
      </c>
      <c r="Q33" s="78">
        <f>(H33/O33-1)*100</f>
        <v>-69.23177397315328</v>
      </c>
      <c r="R33" s="78">
        <f>(H33/P33-1)*100</f>
        <v>-66.7654272752925</v>
      </c>
    </row>
    <row r="34" spans="1:18" s="2" customFormat="1" ht="22.5" customHeight="1">
      <c r="A34" s="50" t="s">
        <v>69</v>
      </c>
      <c r="B34" s="24"/>
      <c r="C34" s="24"/>
      <c r="D34" s="28">
        <v>6090</v>
      </c>
      <c r="E34" s="30"/>
      <c r="F34" s="31">
        <f>(B34/D34-1)*100</f>
        <v>-100</v>
      </c>
      <c r="G34" s="54" t="s">
        <v>70</v>
      </c>
      <c r="H34" s="44">
        <v>19915</v>
      </c>
      <c r="I34" s="76"/>
      <c r="J34" s="76"/>
      <c r="K34" s="76">
        <v>3.2</v>
      </c>
      <c r="L34" s="76"/>
      <c r="M34" s="76"/>
      <c r="N34" s="76"/>
      <c r="O34" s="24">
        <v>56564</v>
      </c>
      <c r="P34" s="24">
        <v>56564</v>
      </c>
      <c r="Q34" s="78">
        <f>(H34/O34-1)*100</f>
        <v>-64.79209391132169</v>
      </c>
      <c r="R34" s="78">
        <f>(H34/P34-1)*100</f>
        <v>-64.79209391132169</v>
      </c>
    </row>
    <row r="35" spans="1:18" s="2" customFormat="1" ht="22.5" customHeight="1">
      <c r="A35" s="50" t="s">
        <v>71</v>
      </c>
      <c r="B35" s="24"/>
      <c r="C35" s="24"/>
      <c r="D35" s="28">
        <v>53897</v>
      </c>
      <c r="E35" s="30"/>
      <c r="F35" s="31">
        <f>(B35/D35-1)*100</f>
        <v>-100</v>
      </c>
      <c r="G35" s="54"/>
      <c r="H35" s="44"/>
      <c r="I35" s="44"/>
      <c r="J35" s="44"/>
      <c r="K35" s="44"/>
      <c r="L35" s="44"/>
      <c r="M35" s="44"/>
      <c r="N35" s="44"/>
      <c r="O35" s="44"/>
      <c r="P35" s="24"/>
      <c r="Q35" s="78"/>
      <c r="R35" s="78"/>
    </row>
    <row r="36" spans="1:18" s="2" customFormat="1" ht="24" customHeight="1">
      <c r="A36" s="50" t="s">
        <v>72</v>
      </c>
      <c r="B36" s="24">
        <v>1050</v>
      </c>
      <c r="C36" s="24">
        <v>1138</v>
      </c>
      <c r="D36" s="28">
        <v>3444</v>
      </c>
      <c r="E36" s="30">
        <f>(B36/C36-1)*100</f>
        <v>-7.732864674868189</v>
      </c>
      <c r="F36" s="31">
        <f>(B36/D36-1)*100</f>
        <v>-69.51219512195121</v>
      </c>
      <c r="G36" s="50" t="s">
        <v>73</v>
      </c>
      <c r="H36" s="24">
        <v>1875</v>
      </c>
      <c r="I36" s="24"/>
      <c r="J36" s="24"/>
      <c r="K36" s="24"/>
      <c r="L36" s="24"/>
      <c r="M36" s="24"/>
      <c r="N36" s="24"/>
      <c r="O36" s="24">
        <v>1555.7905181999668</v>
      </c>
      <c r="P36" s="24">
        <v>1050</v>
      </c>
      <c r="Q36" s="78">
        <f>(H36/O36-1)*100</f>
        <v>20.51751042739065</v>
      </c>
      <c r="R36" s="78">
        <f>(H36/P36-1)*100</f>
        <v>78.57142857142858</v>
      </c>
    </row>
    <row r="37" spans="1:18" s="2" customFormat="1" ht="24" customHeight="1">
      <c r="A37" s="27" t="s">
        <v>74</v>
      </c>
      <c r="B37" s="24">
        <v>43101</v>
      </c>
      <c r="C37" s="24">
        <v>29223</v>
      </c>
      <c r="D37" s="55">
        <v>35683</v>
      </c>
      <c r="E37" s="30">
        <f>(B37/C37-1)*100</f>
        <v>47.48999076070219</v>
      </c>
      <c r="F37" s="31">
        <f>(B37/D37-1)*100</f>
        <v>20.78861082308101</v>
      </c>
      <c r="G37" s="50" t="s">
        <v>75</v>
      </c>
      <c r="H37" s="24">
        <v>18960</v>
      </c>
      <c r="I37" s="24"/>
      <c r="J37" s="24"/>
      <c r="K37" s="24"/>
      <c r="L37" s="24"/>
      <c r="M37" s="24"/>
      <c r="N37" s="24"/>
      <c r="O37" s="24">
        <v>14482</v>
      </c>
      <c r="P37" s="24">
        <v>43101</v>
      </c>
      <c r="Q37" s="78">
        <f>(H37/O37-1)*100</f>
        <v>30.921143488468438</v>
      </c>
      <c r="R37" s="78">
        <f>(H37/P37-1)*100</f>
        <v>-56.01030138511868</v>
      </c>
    </row>
    <row r="38" spans="1:18" s="2" customFormat="1" ht="22.5" customHeight="1">
      <c r="A38" s="56" t="s">
        <v>76</v>
      </c>
      <c r="B38" s="57">
        <f>B5++B27+B32+B34+B36+B37+B35</f>
        <v>585255.5</v>
      </c>
      <c r="C38" s="57">
        <f>C5++C27+C32+C34+C36+C37+C35</f>
        <v>661711</v>
      </c>
      <c r="D38" s="57">
        <f>D5++D27+D32+D34+D36+D37+D35</f>
        <v>724798</v>
      </c>
      <c r="E38" s="58">
        <f>(B38/C38-1)*100</f>
        <v>-11.554213244150391</v>
      </c>
      <c r="F38" s="59">
        <f>(B38/D38-1)*100</f>
        <v>-19.25260555354733</v>
      </c>
      <c r="G38" s="60" t="s">
        <v>77</v>
      </c>
      <c r="H38" s="61">
        <f aca="true" t="shared" si="6" ref="H38:M38">H5+H30+H34+H36+H37</f>
        <v>585255.5997428</v>
      </c>
      <c r="I38" s="61">
        <f t="shared" si="6"/>
        <v>97701.8494248</v>
      </c>
      <c r="J38" s="61">
        <f t="shared" si="6"/>
        <v>257435.97673799997</v>
      </c>
      <c r="K38" s="61">
        <f t="shared" si="6"/>
        <v>58973.2</v>
      </c>
      <c r="L38" s="61">
        <f t="shared" si="6"/>
        <v>40000</v>
      </c>
      <c r="M38" s="61">
        <f t="shared" si="6"/>
        <v>0</v>
      </c>
      <c r="N38" s="61"/>
      <c r="O38" s="61">
        <f>O5+O30+O34+O36+O37</f>
        <v>661711</v>
      </c>
      <c r="P38" s="61">
        <f>P5+P30+P34+P36+P37</f>
        <v>724797.797669</v>
      </c>
      <c r="Q38" s="79">
        <f>(H38/O38-1)*100</f>
        <v>-11.554198170681762</v>
      </c>
      <c r="R38" s="79">
        <f>(H38/P38-1)*100</f>
        <v>-19.252569251034892</v>
      </c>
    </row>
    <row r="39" spans="2:6" s="2" customFormat="1" ht="15.75" customHeight="1">
      <c r="B39" s="5"/>
      <c r="C39" s="10"/>
      <c r="D39" s="10"/>
      <c r="E39" s="11"/>
      <c r="F39" s="62"/>
    </row>
    <row r="40" spans="2:6" s="2" customFormat="1" ht="22.5" customHeight="1">
      <c r="B40" s="5"/>
      <c r="C40" s="10"/>
      <c r="D40" s="10"/>
      <c r="E40" s="11"/>
      <c r="F40" s="62"/>
    </row>
    <row r="41" spans="2:6" s="2" customFormat="1" ht="24" customHeight="1">
      <c r="B41" s="5"/>
      <c r="C41" s="10"/>
      <c r="D41" s="10"/>
      <c r="E41" s="11"/>
      <c r="F41" s="62"/>
    </row>
    <row r="42" spans="2:18" s="2" customFormat="1" ht="18" customHeight="1">
      <c r="B42" s="5"/>
      <c r="C42" s="10"/>
      <c r="D42" s="10"/>
      <c r="E42" s="11"/>
      <c r="F42" s="62"/>
      <c r="G42" s="63"/>
      <c r="H42" s="5"/>
      <c r="I42" s="5"/>
      <c r="J42" s="5"/>
      <c r="K42" s="5"/>
      <c r="L42" s="5"/>
      <c r="M42" s="5"/>
      <c r="N42" s="5"/>
      <c r="O42" s="10"/>
      <c r="P42" s="10"/>
      <c r="Q42" s="11"/>
      <c r="R42" s="11"/>
    </row>
    <row r="43" spans="2:18" s="2" customFormat="1" ht="18" customHeight="1">
      <c r="B43" s="5"/>
      <c r="C43" s="10"/>
      <c r="D43" s="10"/>
      <c r="E43" s="11"/>
      <c r="F43" s="62"/>
      <c r="G43" s="63"/>
      <c r="H43" s="5"/>
      <c r="I43" s="5"/>
      <c r="J43" s="5"/>
      <c r="K43" s="5"/>
      <c r="L43" s="5"/>
      <c r="M43" s="5"/>
      <c r="N43" s="5"/>
      <c r="O43" s="10"/>
      <c r="P43" s="10"/>
      <c r="Q43" s="11"/>
      <c r="R43" s="11"/>
    </row>
    <row r="44" spans="2:18" s="2" customFormat="1" ht="18" customHeight="1">
      <c r="B44" s="5"/>
      <c r="C44" s="10"/>
      <c r="D44" s="10"/>
      <c r="E44" s="11"/>
      <c r="F44" s="62"/>
      <c r="G44" s="63"/>
      <c r="H44" s="5"/>
      <c r="I44" s="5"/>
      <c r="J44" s="5"/>
      <c r="K44" s="5"/>
      <c r="L44" s="5"/>
      <c r="M44" s="5"/>
      <c r="N44" s="5"/>
      <c r="O44" s="10"/>
      <c r="P44" s="10"/>
      <c r="Q44" s="11"/>
      <c r="R44" s="11"/>
    </row>
    <row r="45" spans="2:18" s="2" customFormat="1" ht="18" customHeight="1">
      <c r="B45" s="5"/>
      <c r="C45" s="10"/>
      <c r="D45" s="10"/>
      <c r="E45" s="11"/>
      <c r="F45" s="62"/>
      <c r="G45" s="63"/>
      <c r="H45" s="5"/>
      <c r="I45" s="5"/>
      <c r="J45" s="5"/>
      <c r="K45" s="5"/>
      <c r="L45" s="5"/>
      <c r="M45" s="5"/>
      <c r="N45" s="5"/>
      <c r="O45" s="10"/>
      <c r="P45" s="10"/>
      <c r="Q45" s="11"/>
      <c r="R45" s="11"/>
    </row>
    <row r="46" spans="2:18" s="2" customFormat="1" ht="18" customHeight="1">
      <c r="B46" s="5"/>
      <c r="C46" s="10"/>
      <c r="D46" s="10"/>
      <c r="E46" s="11"/>
      <c r="F46" s="62"/>
      <c r="G46" s="63"/>
      <c r="H46" s="5"/>
      <c r="I46" s="5"/>
      <c r="J46" s="5"/>
      <c r="K46" s="5"/>
      <c r="L46" s="5"/>
      <c r="M46" s="5"/>
      <c r="N46" s="5"/>
      <c r="O46" s="10"/>
      <c r="P46" s="10"/>
      <c r="Q46" s="11"/>
      <c r="R46" s="11"/>
    </row>
    <row r="47" spans="2:18" s="2" customFormat="1" ht="18" customHeight="1">
      <c r="B47" s="5"/>
      <c r="C47" s="10"/>
      <c r="D47" s="10"/>
      <c r="E47" s="11"/>
      <c r="F47" s="62"/>
      <c r="G47" s="63"/>
      <c r="H47" s="5"/>
      <c r="I47" s="5"/>
      <c r="J47" s="5"/>
      <c r="K47" s="5"/>
      <c r="L47" s="5"/>
      <c r="M47" s="5"/>
      <c r="N47" s="5"/>
      <c r="O47" s="10"/>
      <c r="P47" s="10"/>
      <c r="Q47" s="11"/>
      <c r="R47" s="11"/>
    </row>
    <row r="48" spans="1:251" s="1" customFormat="1" ht="21" customHeight="1">
      <c r="A48" s="2"/>
      <c r="B48" s="5"/>
      <c r="C48" s="10"/>
      <c r="D48" s="10"/>
      <c r="E48" s="11"/>
      <c r="F48" s="62"/>
      <c r="G48" s="63"/>
      <c r="H48" s="5"/>
      <c r="I48" s="5"/>
      <c r="J48" s="5"/>
      <c r="K48" s="5"/>
      <c r="L48" s="5"/>
      <c r="M48" s="5"/>
      <c r="N48" s="5"/>
      <c r="O48" s="10"/>
      <c r="P48" s="10"/>
      <c r="Q48" s="11"/>
      <c r="R48" s="11"/>
      <c r="IP48" s="80"/>
      <c r="IQ48" s="80"/>
    </row>
    <row r="49" spans="2:18" s="2" customFormat="1" ht="19.5" customHeight="1">
      <c r="B49" s="5"/>
      <c r="C49" s="10"/>
      <c r="D49" s="10"/>
      <c r="E49" s="64"/>
      <c r="F49" s="65"/>
      <c r="G49" s="63"/>
      <c r="H49" s="5"/>
      <c r="I49" s="5"/>
      <c r="J49" s="5"/>
      <c r="K49" s="5"/>
      <c r="L49" s="5"/>
      <c r="M49" s="5"/>
      <c r="N49" s="5"/>
      <c r="O49" s="10"/>
      <c r="P49" s="10"/>
      <c r="Q49" s="11"/>
      <c r="R49" s="11"/>
    </row>
    <row r="50" spans="2:18" s="2" customFormat="1" ht="22.5" customHeight="1">
      <c r="B50" s="5"/>
      <c r="C50" s="10"/>
      <c r="D50" s="10"/>
      <c r="E50" s="64"/>
      <c r="F50" s="65"/>
      <c r="G50" s="63"/>
      <c r="H50" s="5"/>
      <c r="I50" s="5"/>
      <c r="J50" s="5"/>
      <c r="K50" s="5"/>
      <c r="L50" s="5"/>
      <c r="M50" s="5"/>
      <c r="N50" s="5"/>
      <c r="O50" s="10"/>
      <c r="P50" s="10"/>
      <c r="Q50" s="11"/>
      <c r="R50" s="11"/>
    </row>
    <row r="51" spans="2:18" s="2" customFormat="1" ht="18.75" customHeight="1">
      <c r="B51" s="5"/>
      <c r="C51" s="10"/>
      <c r="D51" s="10"/>
      <c r="E51" s="64"/>
      <c r="F51" s="65"/>
      <c r="G51" s="63"/>
      <c r="H51" s="5"/>
      <c r="I51" s="5"/>
      <c r="J51" s="5"/>
      <c r="K51" s="5"/>
      <c r="L51" s="5"/>
      <c r="M51" s="5"/>
      <c r="N51" s="5"/>
      <c r="O51" s="10"/>
      <c r="P51" s="10"/>
      <c r="Q51" s="11"/>
      <c r="R51" s="11"/>
    </row>
    <row r="52" spans="2:18" s="2" customFormat="1" ht="14.25">
      <c r="B52" s="5"/>
      <c r="C52" s="10"/>
      <c r="D52" s="10"/>
      <c r="E52" s="64"/>
      <c r="F52" s="65"/>
      <c r="G52" s="63"/>
      <c r="H52" s="5"/>
      <c r="I52" s="5"/>
      <c r="J52" s="5"/>
      <c r="K52" s="5"/>
      <c r="L52" s="5"/>
      <c r="M52" s="5"/>
      <c r="N52" s="5"/>
      <c r="O52" s="10"/>
      <c r="P52" s="10"/>
      <c r="Q52" s="11"/>
      <c r="R52" s="11"/>
    </row>
    <row r="53" spans="2:18" s="2" customFormat="1" ht="14.25">
      <c r="B53" s="5"/>
      <c r="C53" s="10"/>
      <c r="D53" s="10"/>
      <c r="E53" s="64"/>
      <c r="F53" s="65"/>
      <c r="G53" s="63"/>
      <c r="H53" s="5"/>
      <c r="I53" s="5"/>
      <c r="J53" s="5"/>
      <c r="K53" s="5"/>
      <c r="L53" s="5"/>
      <c r="M53" s="5"/>
      <c r="N53" s="5"/>
      <c r="O53" s="10"/>
      <c r="P53" s="10"/>
      <c r="Q53" s="11"/>
      <c r="R53" s="11"/>
    </row>
    <row r="54" spans="2:18" s="2" customFormat="1" ht="14.25">
      <c r="B54" s="5"/>
      <c r="C54" s="10"/>
      <c r="D54" s="10"/>
      <c r="E54" s="64"/>
      <c r="F54" s="65"/>
      <c r="G54" s="66"/>
      <c r="H54" s="67"/>
      <c r="I54" s="5"/>
      <c r="J54" s="5"/>
      <c r="K54" s="5"/>
      <c r="L54" s="5"/>
      <c r="M54" s="5"/>
      <c r="N54" s="5"/>
      <c r="O54" s="10"/>
      <c r="P54" s="10"/>
      <c r="Q54" s="11"/>
      <c r="R54" s="11"/>
    </row>
    <row r="55" spans="2:18" s="2" customFormat="1" ht="14.25">
      <c r="B55" s="5"/>
      <c r="C55" s="10"/>
      <c r="D55" s="10"/>
      <c r="E55" s="64"/>
      <c r="F55" s="65"/>
      <c r="G55" s="68"/>
      <c r="H55" s="67"/>
      <c r="I55" s="5"/>
      <c r="J55" s="5"/>
      <c r="K55" s="5"/>
      <c r="L55" s="5"/>
      <c r="M55" s="5"/>
      <c r="N55" s="5"/>
      <c r="O55" s="10"/>
      <c r="P55" s="10"/>
      <c r="Q55" s="11"/>
      <c r="R55" s="11"/>
    </row>
    <row r="56" spans="2:18" s="2" customFormat="1" ht="13.5" customHeight="1">
      <c r="B56" s="5"/>
      <c r="C56" s="10"/>
      <c r="D56" s="10"/>
      <c r="E56" s="11"/>
      <c r="F56" s="62"/>
      <c r="G56" s="69"/>
      <c r="H56" s="67"/>
      <c r="I56" s="5"/>
      <c r="J56" s="5"/>
      <c r="K56" s="5"/>
      <c r="L56" s="5"/>
      <c r="M56" s="5"/>
      <c r="N56" s="5"/>
      <c r="O56" s="10"/>
      <c r="P56" s="10"/>
      <c r="Q56" s="11"/>
      <c r="R56" s="11"/>
    </row>
    <row r="57" spans="2:18" s="2" customFormat="1" ht="14.25">
      <c r="B57" s="5"/>
      <c r="C57" s="10"/>
      <c r="D57" s="10"/>
      <c r="E57" s="11"/>
      <c r="F57" s="62"/>
      <c r="G57" s="68"/>
      <c r="H57" s="67"/>
      <c r="I57" s="5"/>
      <c r="J57" s="5"/>
      <c r="K57" s="5"/>
      <c r="L57" s="5"/>
      <c r="M57" s="5"/>
      <c r="N57" s="5"/>
      <c r="O57" s="10"/>
      <c r="P57" s="10"/>
      <c r="Q57" s="11"/>
      <c r="R57" s="11"/>
    </row>
    <row r="58" spans="2:18" s="2" customFormat="1" ht="14.25">
      <c r="B58" s="5"/>
      <c r="C58" s="10"/>
      <c r="D58" s="10"/>
      <c r="E58" s="11"/>
      <c r="F58" s="62"/>
      <c r="G58" s="69"/>
      <c r="H58" s="67"/>
      <c r="I58" s="5"/>
      <c r="J58" s="5"/>
      <c r="K58" s="5"/>
      <c r="L58" s="5"/>
      <c r="M58" s="5"/>
      <c r="N58" s="5"/>
      <c r="O58" s="10"/>
      <c r="P58" s="10"/>
      <c r="Q58" s="11"/>
      <c r="R58" s="11"/>
    </row>
    <row r="59" spans="2:18" s="2" customFormat="1" ht="14.25">
      <c r="B59" s="5"/>
      <c r="C59" s="10"/>
      <c r="D59" s="10"/>
      <c r="E59" s="11"/>
      <c r="F59" s="62"/>
      <c r="G59" s="68"/>
      <c r="H59" s="67"/>
      <c r="I59" s="5"/>
      <c r="J59" s="5"/>
      <c r="K59" s="5"/>
      <c r="L59" s="5"/>
      <c r="M59" s="5"/>
      <c r="N59" s="5"/>
      <c r="O59" s="10"/>
      <c r="P59" s="10"/>
      <c r="Q59" s="11"/>
      <c r="R59" s="11"/>
    </row>
    <row r="60" spans="2:18" s="2" customFormat="1" ht="14.25">
      <c r="B60" s="5"/>
      <c r="C60" s="10"/>
      <c r="D60" s="10"/>
      <c r="E60" s="11"/>
      <c r="F60" s="62"/>
      <c r="G60" s="68"/>
      <c r="H60" s="67"/>
      <c r="I60" s="5"/>
      <c r="J60" s="5"/>
      <c r="K60" s="5"/>
      <c r="L60" s="5"/>
      <c r="M60" s="5"/>
      <c r="N60" s="5"/>
      <c r="O60" s="10"/>
      <c r="P60" s="10"/>
      <c r="Q60" s="11"/>
      <c r="R60" s="11"/>
    </row>
    <row r="61" spans="2:18" s="2" customFormat="1" ht="14.25">
      <c r="B61" s="5"/>
      <c r="C61" s="10"/>
      <c r="D61" s="10"/>
      <c r="E61" s="11"/>
      <c r="F61" s="62"/>
      <c r="G61" s="63"/>
      <c r="H61" s="5"/>
      <c r="I61" s="5"/>
      <c r="J61" s="5"/>
      <c r="K61" s="5"/>
      <c r="L61" s="5"/>
      <c r="M61" s="5"/>
      <c r="N61" s="5"/>
      <c r="O61" s="10"/>
      <c r="P61" s="10"/>
      <c r="Q61" s="11"/>
      <c r="R61" s="11"/>
    </row>
    <row r="62" spans="2:18" s="2" customFormat="1" ht="14.25">
      <c r="B62" s="5"/>
      <c r="C62" s="10"/>
      <c r="D62" s="10"/>
      <c r="E62" s="11"/>
      <c r="F62" s="62"/>
      <c r="G62" s="63"/>
      <c r="H62" s="5"/>
      <c r="I62" s="5"/>
      <c r="J62" s="5"/>
      <c r="K62" s="5"/>
      <c r="L62" s="5"/>
      <c r="M62" s="5"/>
      <c r="N62" s="5"/>
      <c r="O62" s="10"/>
      <c r="P62" s="10"/>
      <c r="Q62" s="11"/>
      <c r="R62" s="11"/>
    </row>
    <row r="63" spans="2:18" s="2" customFormat="1" ht="14.25">
      <c r="B63" s="5"/>
      <c r="C63" s="10"/>
      <c r="D63" s="10"/>
      <c r="E63" s="11"/>
      <c r="F63" s="62"/>
      <c r="G63" s="63"/>
      <c r="H63" s="5"/>
      <c r="I63" s="5"/>
      <c r="J63" s="5"/>
      <c r="K63" s="5"/>
      <c r="L63" s="5"/>
      <c r="M63" s="5"/>
      <c r="N63" s="5"/>
      <c r="O63" s="10"/>
      <c r="P63" s="10"/>
      <c r="Q63" s="11"/>
      <c r="R63" s="11"/>
    </row>
    <row r="64" spans="2:18" s="2" customFormat="1" ht="14.25">
      <c r="B64" s="5"/>
      <c r="C64" s="10"/>
      <c r="D64" s="10"/>
      <c r="E64" s="11"/>
      <c r="F64" s="62"/>
      <c r="G64" s="63"/>
      <c r="H64" s="5"/>
      <c r="I64" s="5"/>
      <c r="J64" s="5"/>
      <c r="K64" s="5"/>
      <c r="L64" s="5"/>
      <c r="M64" s="5"/>
      <c r="N64" s="5"/>
      <c r="O64" s="10"/>
      <c r="P64" s="10"/>
      <c r="Q64" s="11"/>
      <c r="R64" s="11"/>
    </row>
    <row r="65" spans="2:18" s="2" customFormat="1" ht="14.25">
      <c r="B65" s="5"/>
      <c r="C65" s="10"/>
      <c r="D65" s="10"/>
      <c r="E65" s="11"/>
      <c r="F65" s="62"/>
      <c r="G65" s="63"/>
      <c r="H65" s="5"/>
      <c r="I65" s="5"/>
      <c r="J65" s="5"/>
      <c r="K65" s="5"/>
      <c r="L65" s="5"/>
      <c r="M65" s="5"/>
      <c r="N65" s="5"/>
      <c r="O65" s="10"/>
      <c r="P65" s="10"/>
      <c r="Q65" s="11"/>
      <c r="R65" s="11"/>
    </row>
    <row r="66" spans="2:18" s="2" customFormat="1" ht="14.25">
      <c r="B66" s="5"/>
      <c r="C66" s="10"/>
      <c r="D66" s="10"/>
      <c r="E66" s="11"/>
      <c r="F66" s="62"/>
      <c r="G66" s="63"/>
      <c r="H66" s="5"/>
      <c r="I66" s="5"/>
      <c r="J66" s="5"/>
      <c r="K66" s="5"/>
      <c r="L66" s="5"/>
      <c r="M66" s="5"/>
      <c r="N66" s="5"/>
      <c r="O66" s="10"/>
      <c r="P66" s="10"/>
      <c r="Q66" s="11"/>
      <c r="R66" s="11"/>
    </row>
    <row r="67" spans="2:18" s="2" customFormat="1" ht="14.25">
      <c r="B67" s="5"/>
      <c r="C67" s="10"/>
      <c r="D67" s="10"/>
      <c r="E67" s="11"/>
      <c r="F67" s="62"/>
      <c r="G67" s="63"/>
      <c r="H67" s="5"/>
      <c r="I67" s="5"/>
      <c r="J67" s="5"/>
      <c r="K67" s="5"/>
      <c r="L67" s="5"/>
      <c r="M67" s="5"/>
      <c r="N67" s="5"/>
      <c r="O67" s="10"/>
      <c r="P67" s="10"/>
      <c r="Q67" s="11"/>
      <c r="R67" s="11"/>
    </row>
    <row r="68" spans="2:18" s="2" customFormat="1" ht="14.25">
      <c r="B68" s="5"/>
      <c r="C68" s="10"/>
      <c r="D68" s="10"/>
      <c r="E68" s="11"/>
      <c r="F68" s="62"/>
      <c r="G68" s="63"/>
      <c r="H68" s="5"/>
      <c r="I68" s="5"/>
      <c r="J68" s="5"/>
      <c r="K68" s="5"/>
      <c r="L68" s="5"/>
      <c r="M68" s="5"/>
      <c r="N68" s="5"/>
      <c r="O68" s="10"/>
      <c r="P68" s="10"/>
      <c r="Q68" s="11"/>
      <c r="R68" s="11"/>
    </row>
    <row r="69" spans="2:18" s="2" customFormat="1" ht="14.25">
      <c r="B69" s="5"/>
      <c r="C69" s="10"/>
      <c r="D69" s="10"/>
      <c r="E69" s="11"/>
      <c r="F69" s="62"/>
      <c r="G69" s="63"/>
      <c r="H69" s="5"/>
      <c r="I69" s="5"/>
      <c r="J69" s="5"/>
      <c r="K69" s="5"/>
      <c r="L69" s="5"/>
      <c r="M69" s="5"/>
      <c r="N69" s="5"/>
      <c r="O69" s="10"/>
      <c r="P69" s="10"/>
      <c r="Q69" s="11"/>
      <c r="R69" s="11"/>
    </row>
    <row r="70" spans="2:18" s="2" customFormat="1" ht="14.25">
      <c r="B70" s="5"/>
      <c r="C70" s="10"/>
      <c r="D70" s="10"/>
      <c r="E70" s="11"/>
      <c r="F70" s="62"/>
      <c r="G70" s="63"/>
      <c r="H70" s="5"/>
      <c r="I70" s="5"/>
      <c r="J70" s="5"/>
      <c r="K70" s="5"/>
      <c r="L70" s="5"/>
      <c r="M70" s="5"/>
      <c r="N70" s="5"/>
      <c r="O70" s="10"/>
      <c r="P70" s="10"/>
      <c r="Q70" s="11"/>
      <c r="R70" s="11"/>
    </row>
    <row r="71" spans="2:18" s="2" customFormat="1" ht="14.25">
      <c r="B71" s="5"/>
      <c r="C71" s="10"/>
      <c r="D71" s="10"/>
      <c r="E71" s="11"/>
      <c r="F71" s="62"/>
      <c r="G71" s="63"/>
      <c r="H71" s="5"/>
      <c r="I71" s="5"/>
      <c r="J71" s="5"/>
      <c r="K71" s="5"/>
      <c r="L71" s="5"/>
      <c r="M71" s="5"/>
      <c r="N71" s="5"/>
      <c r="O71" s="10"/>
      <c r="P71" s="10"/>
      <c r="Q71" s="11"/>
      <c r="R71" s="11"/>
    </row>
    <row r="72" spans="2:18" s="2" customFormat="1" ht="14.25">
      <c r="B72" s="5"/>
      <c r="C72" s="10"/>
      <c r="D72" s="10"/>
      <c r="E72" s="11"/>
      <c r="F72" s="62"/>
      <c r="G72" s="63"/>
      <c r="H72" s="5"/>
      <c r="I72" s="5"/>
      <c r="J72" s="5"/>
      <c r="K72" s="5"/>
      <c r="L72" s="5"/>
      <c r="M72" s="5"/>
      <c r="N72" s="5"/>
      <c r="O72" s="10"/>
      <c r="P72" s="10"/>
      <c r="Q72" s="11"/>
      <c r="R72" s="11"/>
    </row>
    <row r="73" spans="2:18" s="2" customFormat="1" ht="14.25">
      <c r="B73" s="5"/>
      <c r="C73" s="10"/>
      <c r="D73" s="10"/>
      <c r="E73" s="11"/>
      <c r="F73" s="62"/>
      <c r="G73" s="63"/>
      <c r="H73" s="5"/>
      <c r="I73" s="5"/>
      <c r="J73" s="5"/>
      <c r="K73" s="5"/>
      <c r="L73" s="5"/>
      <c r="M73" s="5"/>
      <c r="N73" s="5"/>
      <c r="O73" s="10"/>
      <c r="P73" s="10"/>
      <c r="Q73" s="11"/>
      <c r="R73" s="11"/>
    </row>
    <row r="74" spans="2:18" s="2" customFormat="1" ht="14.25">
      <c r="B74" s="5"/>
      <c r="C74" s="10"/>
      <c r="D74" s="10"/>
      <c r="E74" s="11"/>
      <c r="F74" s="62"/>
      <c r="G74" s="63"/>
      <c r="H74" s="5"/>
      <c r="I74" s="5"/>
      <c r="J74" s="5"/>
      <c r="K74" s="5"/>
      <c r="L74" s="5"/>
      <c r="M74" s="5"/>
      <c r="N74" s="5"/>
      <c r="O74" s="10"/>
      <c r="P74" s="10"/>
      <c r="Q74" s="11"/>
      <c r="R74" s="11"/>
    </row>
    <row r="75" spans="1:18" s="2" customFormat="1" ht="15">
      <c r="A75" s="3"/>
      <c r="B75" s="4"/>
      <c r="C75" s="5"/>
      <c r="D75" s="6"/>
      <c r="E75" s="7"/>
      <c r="F75" s="8"/>
      <c r="G75" s="63"/>
      <c r="H75" s="5"/>
      <c r="I75" s="5"/>
      <c r="J75" s="5"/>
      <c r="K75" s="5"/>
      <c r="L75" s="5"/>
      <c r="M75" s="5"/>
      <c r="N75" s="5"/>
      <c r="O75" s="10"/>
      <c r="P75" s="10"/>
      <c r="Q75" s="11"/>
      <c r="R75" s="11"/>
    </row>
    <row r="76" spans="1:18" s="2" customFormat="1" ht="15">
      <c r="A76" s="3"/>
      <c r="B76" s="4"/>
      <c r="C76" s="5"/>
      <c r="D76" s="6"/>
      <c r="E76" s="7"/>
      <c r="F76" s="8"/>
      <c r="G76" s="63"/>
      <c r="H76" s="5"/>
      <c r="I76" s="5"/>
      <c r="J76" s="5"/>
      <c r="K76" s="5"/>
      <c r="L76" s="5"/>
      <c r="M76" s="5"/>
      <c r="N76" s="5"/>
      <c r="O76" s="10"/>
      <c r="P76" s="10"/>
      <c r="Q76" s="11"/>
      <c r="R76" s="11"/>
    </row>
    <row r="77" spans="1:18" s="2" customFormat="1" ht="15">
      <c r="A77" s="3"/>
      <c r="B77" s="4"/>
      <c r="C77" s="5"/>
      <c r="D77" s="6"/>
      <c r="E77" s="7"/>
      <c r="F77" s="8"/>
      <c r="G77" s="63"/>
      <c r="H77" s="5"/>
      <c r="I77" s="5"/>
      <c r="J77" s="5"/>
      <c r="K77" s="5"/>
      <c r="L77" s="5"/>
      <c r="M77" s="5"/>
      <c r="N77" s="5"/>
      <c r="O77" s="10"/>
      <c r="P77" s="10"/>
      <c r="Q77" s="11"/>
      <c r="R77" s="11"/>
    </row>
    <row r="78" spans="1:18" s="2" customFormat="1" ht="15">
      <c r="A78" s="3"/>
      <c r="B78" s="4"/>
      <c r="C78" s="5"/>
      <c r="D78" s="6"/>
      <c r="E78" s="7"/>
      <c r="F78" s="8"/>
      <c r="G78" s="63"/>
      <c r="H78" s="5"/>
      <c r="I78" s="5"/>
      <c r="J78" s="5"/>
      <c r="K78" s="5"/>
      <c r="L78" s="5"/>
      <c r="M78" s="5"/>
      <c r="N78" s="5"/>
      <c r="O78" s="10"/>
      <c r="P78" s="10"/>
      <c r="Q78" s="11"/>
      <c r="R78" s="11"/>
    </row>
    <row r="79" spans="1:18" s="2" customFormat="1" ht="15">
      <c r="A79" s="3"/>
      <c r="B79" s="4"/>
      <c r="C79" s="5"/>
      <c r="D79" s="6"/>
      <c r="E79" s="7"/>
      <c r="F79" s="8"/>
      <c r="G79" s="63"/>
      <c r="H79" s="5"/>
      <c r="I79" s="5"/>
      <c r="J79" s="5"/>
      <c r="K79" s="5"/>
      <c r="L79" s="5"/>
      <c r="M79" s="5"/>
      <c r="N79" s="5"/>
      <c r="O79" s="10"/>
      <c r="P79" s="10"/>
      <c r="Q79" s="11"/>
      <c r="R79" s="11"/>
    </row>
    <row r="80" spans="1:18" s="2" customFormat="1" ht="15">
      <c r="A80" s="3"/>
      <c r="B80" s="4"/>
      <c r="C80" s="5"/>
      <c r="D80" s="6"/>
      <c r="E80" s="7"/>
      <c r="F80" s="8"/>
      <c r="G80" s="9"/>
      <c r="H80" s="5"/>
      <c r="I80" s="5"/>
      <c r="J80" s="5"/>
      <c r="K80" s="5"/>
      <c r="L80" s="5"/>
      <c r="M80" s="5"/>
      <c r="N80" s="5"/>
      <c r="O80" s="10"/>
      <c r="P80" s="10"/>
      <c r="Q80" s="11"/>
      <c r="R80" s="7"/>
    </row>
    <row r="81" spans="1:18" s="2" customFormat="1" ht="15">
      <c r="A81" s="3"/>
      <c r="B81" s="4"/>
      <c r="C81" s="5"/>
      <c r="D81" s="6"/>
      <c r="E81" s="7"/>
      <c r="F81" s="8"/>
      <c r="G81" s="9"/>
      <c r="H81" s="5"/>
      <c r="I81" s="5"/>
      <c r="J81" s="5"/>
      <c r="K81" s="5"/>
      <c r="L81" s="5"/>
      <c r="M81" s="5"/>
      <c r="N81" s="5"/>
      <c r="O81" s="10"/>
      <c r="P81" s="10"/>
      <c r="Q81" s="11"/>
      <c r="R81" s="7"/>
    </row>
    <row r="82" spans="1:18" s="2" customFormat="1" ht="15">
      <c r="A82" s="3"/>
      <c r="B82" s="4"/>
      <c r="C82" s="5"/>
      <c r="D82" s="6"/>
      <c r="E82" s="7"/>
      <c r="F82" s="8"/>
      <c r="G82" s="9"/>
      <c r="H82" s="5"/>
      <c r="I82" s="5"/>
      <c r="J82" s="5"/>
      <c r="K82" s="5"/>
      <c r="L82" s="5"/>
      <c r="M82" s="5"/>
      <c r="N82" s="5"/>
      <c r="O82" s="10"/>
      <c r="P82" s="10"/>
      <c r="Q82" s="11"/>
      <c r="R82" s="7"/>
    </row>
    <row r="83" spans="1:18" s="2" customFormat="1" ht="15">
      <c r="A83" s="3"/>
      <c r="B83" s="4"/>
      <c r="C83" s="5"/>
      <c r="D83" s="6"/>
      <c r="E83" s="7"/>
      <c r="F83" s="8"/>
      <c r="G83" s="9"/>
      <c r="H83" s="5"/>
      <c r="I83" s="5"/>
      <c r="J83" s="5"/>
      <c r="K83" s="5"/>
      <c r="L83" s="5"/>
      <c r="M83" s="5"/>
      <c r="N83" s="5"/>
      <c r="O83" s="10"/>
      <c r="P83" s="10"/>
      <c r="Q83" s="11"/>
      <c r="R83" s="7"/>
    </row>
    <row r="84" spans="1:18" s="2" customFormat="1" ht="15">
      <c r="A84" s="3"/>
      <c r="B84" s="4"/>
      <c r="C84" s="5"/>
      <c r="D84" s="6"/>
      <c r="E84" s="7"/>
      <c r="F84" s="8"/>
      <c r="G84" s="9"/>
      <c r="H84" s="5"/>
      <c r="I84" s="5"/>
      <c r="J84" s="5"/>
      <c r="K84" s="5"/>
      <c r="L84" s="5"/>
      <c r="M84" s="5"/>
      <c r="N84" s="5"/>
      <c r="O84" s="10"/>
      <c r="P84" s="10"/>
      <c r="Q84" s="11"/>
      <c r="R84" s="7"/>
    </row>
    <row r="85" spans="1:18" s="2" customFormat="1" ht="15">
      <c r="A85" s="3"/>
      <c r="B85" s="4"/>
      <c r="C85" s="5"/>
      <c r="D85" s="6"/>
      <c r="E85" s="7"/>
      <c r="F85" s="8"/>
      <c r="G85" s="9"/>
      <c r="H85" s="5"/>
      <c r="I85" s="5"/>
      <c r="J85" s="5"/>
      <c r="K85" s="5"/>
      <c r="L85" s="5"/>
      <c r="M85" s="5"/>
      <c r="N85" s="5"/>
      <c r="O85" s="10"/>
      <c r="P85" s="10"/>
      <c r="Q85" s="11"/>
      <c r="R85" s="7"/>
    </row>
    <row r="86" spans="1:18" s="2" customFormat="1" ht="15">
      <c r="A86" s="3"/>
      <c r="B86" s="4"/>
      <c r="C86" s="5"/>
      <c r="D86" s="6"/>
      <c r="E86" s="7"/>
      <c r="F86" s="8"/>
      <c r="G86" s="9"/>
      <c r="H86" s="5"/>
      <c r="I86" s="5"/>
      <c r="J86" s="5"/>
      <c r="K86" s="5"/>
      <c r="L86" s="5"/>
      <c r="M86" s="5"/>
      <c r="N86" s="5"/>
      <c r="O86" s="10"/>
      <c r="P86" s="10"/>
      <c r="Q86" s="11"/>
      <c r="R86" s="7"/>
    </row>
    <row r="87" spans="1:18" s="2" customFormat="1" ht="15">
      <c r="A87" s="3"/>
      <c r="B87" s="4"/>
      <c r="C87" s="5"/>
      <c r="D87" s="6"/>
      <c r="E87" s="7"/>
      <c r="F87" s="8"/>
      <c r="G87" s="9"/>
      <c r="H87" s="5"/>
      <c r="I87" s="5"/>
      <c r="J87" s="5"/>
      <c r="K87" s="5"/>
      <c r="L87" s="5"/>
      <c r="M87" s="5"/>
      <c r="N87" s="5"/>
      <c r="O87" s="10"/>
      <c r="P87" s="10"/>
      <c r="Q87" s="11"/>
      <c r="R87" s="7"/>
    </row>
  </sheetData>
  <sheetProtection/>
  <mergeCells count="1">
    <mergeCell ref="A2:R2"/>
  </mergeCells>
  <printOptions horizontalCentered="1" verticalCentered="1"/>
  <pageMargins left="0.38958333333333334" right="0" top="0.20069444444444445" bottom="0" header="0.20069444444444445" footer="0.20069444444444445"/>
  <pageSetup firstPageNumber="18" useFirstPageNumber="1" horizontalDpi="600" verticalDpi="600" orientation="landscape" paperSize="9" scale="5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2020-01-17T03:55:11Z</cp:lastPrinted>
  <dcterms:created xsi:type="dcterms:W3CDTF">2005-01-09T13:22:55Z</dcterms:created>
  <dcterms:modified xsi:type="dcterms:W3CDTF">2022-12-27T06:18:29Z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9EEC076198A7496DBA0BCC08631D0DA8</vt:lpwstr>
  </property>
</Properties>
</file>