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4340" activeTab="0"/>
  </bookViews>
  <sheets>
    <sheet name="2023预算收支" sheetId="1" r:id="rId1"/>
  </sheets>
  <definedNames/>
  <calcPr fullCalcOnLoad="1"/>
</workbook>
</file>

<file path=xl/sharedStrings.xml><?xml version="1.0" encoding="utf-8"?>
<sst xmlns="http://schemas.openxmlformats.org/spreadsheetml/2006/main" count="41" uniqueCount="36">
  <si>
    <t>附件5</t>
  </si>
  <si>
    <t>佛山市高明区2023年财政预算收支总表</t>
  </si>
  <si>
    <t>单位：万元</t>
  </si>
  <si>
    <t>收入预算科目</t>
  </si>
  <si>
    <t>2023年预算</t>
  </si>
  <si>
    <t>2022年预算</t>
  </si>
  <si>
    <t>2022年实绩</t>
  </si>
  <si>
    <t>比2022年预算增长(％)</t>
  </si>
  <si>
    <t>比2022年实绩增长（％）</t>
  </si>
  <si>
    <t>支出预算科目</t>
  </si>
  <si>
    <t>一、一般公共预算收入</t>
  </si>
  <si>
    <t>一、一般公共预算支出</t>
  </si>
  <si>
    <t>二、政府性基金预算收入</t>
  </si>
  <si>
    <t>二、政府性基金预算支出</t>
  </si>
  <si>
    <t>三、上级补助收入</t>
  </si>
  <si>
    <t>三、转移性支出</t>
  </si>
  <si>
    <t xml:space="preserve">  1、返还性收入</t>
  </si>
  <si>
    <t>其中：体制上解</t>
  </si>
  <si>
    <t xml:space="preserve">  2、一般性转移支付收入</t>
  </si>
  <si>
    <t xml:space="preserve">      专项上解支出</t>
  </si>
  <si>
    <t xml:space="preserve">  3、专项补助收入</t>
  </si>
  <si>
    <t>四、地方政府债券转贷收入</t>
  </si>
  <si>
    <t>四、地方政府债务还本支出</t>
  </si>
  <si>
    <t>五、调入资金（一般公共预算
    资金）</t>
  </si>
  <si>
    <t>五、调出资金（基金预算资金）</t>
  </si>
  <si>
    <t>六、区域性转移收入</t>
  </si>
  <si>
    <t xml:space="preserve">七、动用预算稳定调节基金 </t>
  </si>
  <si>
    <t>六、安排预算稳定调节基金</t>
  </si>
  <si>
    <t>八、上年结余</t>
  </si>
  <si>
    <t>七、年终结转结余</t>
  </si>
  <si>
    <t>其中：一般公共预算上年结余</t>
  </si>
  <si>
    <t>其中：一般公共预算年终结余</t>
  </si>
  <si>
    <t xml:space="preserve">    政府性基金预算上年结余</t>
  </si>
  <si>
    <t xml:space="preserve">      政府性基金预算年终结余</t>
  </si>
  <si>
    <t>收入合计</t>
  </si>
  <si>
    <t>支出合计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</si>
</sst>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.00_ "/>
  </numFmts>
  <fonts count="28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4"/>
      <name val="黑体"/>
      <family val="3"/>
    </font>
    <font>
      <sz val="20"/>
      <name val="方正小标宋简体"/>
      <family val="4"/>
    </font>
    <font>
      <b/>
      <sz val="10"/>
      <name val="宋体"/>
      <family val="0"/>
    </font>
    <font>
      <sz val="12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12" fillId="7" borderId="0" applyNumberFormat="0" applyBorder="0" applyAlignment="0" applyProtection="0"/>
    <xf numFmtId="0" fontId="15" fillId="0" borderId="4" applyNumberFormat="0" applyFill="0" applyAlignment="0" applyProtection="0"/>
    <xf numFmtId="0" fontId="12" fillId="3" borderId="0" applyNumberFormat="0" applyBorder="0" applyAlignment="0" applyProtection="0"/>
    <xf numFmtId="0" fontId="21" fillId="2" borderId="5" applyNumberFormat="0" applyAlignment="0" applyProtection="0"/>
    <xf numFmtId="0" fontId="22" fillId="2" borderId="1" applyNumberFormat="0" applyAlignment="0" applyProtection="0"/>
    <xf numFmtId="0" fontId="23" fillId="8" borderId="6" applyNumberFormat="0" applyAlignment="0" applyProtection="0"/>
    <xf numFmtId="0" fontId="9" fillId="9" borderId="0" applyNumberFormat="0" applyBorder="0" applyAlignment="0" applyProtection="0"/>
    <xf numFmtId="0" fontId="12" fillId="10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9" borderId="0" applyNumberFormat="0" applyBorder="0" applyAlignment="0" applyProtection="0"/>
    <xf numFmtId="0" fontId="27" fillId="11" borderId="0" applyNumberFormat="0" applyBorder="0" applyAlignment="0" applyProtection="0"/>
    <xf numFmtId="0" fontId="9" fillId="12" borderId="0" applyNumberFormat="0" applyBorder="0" applyAlignment="0" applyProtection="0"/>
    <xf numFmtId="0" fontId="12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2" fillId="16" borderId="0" applyNumberFormat="0" applyBorder="0" applyAlignment="0" applyProtection="0"/>
    <xf numFmtId="0" fontId="9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9" fillId="4" borderId="0" applyNumberFormat="0" applyBorder="0" applyAlignment="0" applyProtection="0"/>
    <xf numFmtId="0" fontId="12" fillId="4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176" fontId="0" fillId="0" borderId="0" xfId="0" applyNumberFormat="1" applyFont="1" applyFill="1" applyAlignment="1">
      <alignment horizontal="center" vertical="center" wrapText="1"/>
    </xf>
    <xf numFmtId="177" fontId="0" fillId="0" borderId="0" xfId="0" applyNumberFormat="1" applyFont="1" applyFill="1" applyAlignment="1">
      <alignment horizontal="center" vertical="center" wrapText="1"/>
    </xf>
    <xf numFmtId="178" fontId="0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177" fontId="5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176" fontId="6" fillId="0" borderId="0" xfId="0" applyNumberFormat="1" applyFont="1" applyFill="1" applyAlignment="1">
      <alignment horizontal="center" vertical="center" wrapText="1"/>
    </xf>
    <xf numFmtId="177" fontId="6" fillId="0" borderId="0" xfId="0" applyNumberFormat="1" applyFont="1" applyFill="1" applyAlignment="1">
      <alignment horizontal="center" vertical="center" wrapText="1"/>
    </xf>
    <xf numFmtId="178" fontId="6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177" fontId="7" fillId="0" borderId="9" xfId="0" applyNumberFormat="1" applyFont="1" applyFill="1" applyBorder="1" applyAlignment="1">
      <alignment horizontal="center" vertical="center" wrapText="1"/>
    </xf>
    <xf numFmtId="178" fontId="7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 wrapText="1"/>
    </xf>
    <xf numFmtId="176" fontId="0" fillId="0" borderId="9" xfId="0" applyNumberFormat="1" applyFont="1" applyFill="1" applyBorder="1" applyAlignment="1">
      <alignment horizontal="right" vertical="center" wrapText="1"/>
    </xf>
    <xf numFmtId="177" fontId="0" fillId="0" borderId="9" xfId="0" applyNumberFormat="1" applyFont="1" applyFill="1" applyBorder="1" applyAlignment="1">
      <alignment horizontal="right" vertical="center" wrapText="1"/>
    </xf>
    <xf numFmtId="178" fontId="0" fillId="0" borderId="9" xfId="0" applyNumberFormat="1" applyFont="1" applyFill="1" applyBorder="1" applyAlignment="1">
      <alignment horizontal="right"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horizontal="right" vertical="center" wrapText="1"/>
    </xf>
    <xf numFmtId="3" fontId="0" fillId="0" borderId="9" xfId="0" applyNumberFormat="1" applyFont="1" applyFill="1" applyBorder="1" applyAlignment="1">
      <alignment horizontal="right" vertical="center"/>
    </xf>
    <xf numFmtId="0" fontId="2" fillId="0" borderId="9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178" fontId="0" fillId="0" borderId="10" xfId="0" applyNumberFormat="1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vertical="center" wrapText="1"/>
    </xf>
    <xf numFmtId="176" fontId="0" fillId="0" borderId="11" xfId="0" applyNumberFormat="1" applyFont="1" applyFill="1" applyBorder="1" applyAlignment="1">
      <alignment horizontal="right" vertical="center" wrapText="1"/>
    </xf>
    <xf numFmtId="177" fontId="0" fillId="0" borderId="12" xfId="0" applyNumberFormat="1" applyFont="1" applyFill="1" applyBorder="1" applyAlignment="1">
      <alignment horizontal="right" vertical="center" wrapText="1"/>
    </xf>
    <xf numFmtId="178" fontId="0" fillId="0" borderId="13" xfId="0" applyNumberFormat="1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 vertical="center" wrapText="1"/>
    </xf>
    <xf numFmtId="176" fontId="0" fillId="0" borderId="13" xfId="0" applyNumberFormat="1" applyFont="1" applyFill="1" applyBorder="1" applyAlignment="1">
      <alignment horizontal="righ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vertical="center" wrapText="1"/>
    </xf>
    <xf numFmtId="176" fontId="2" fillId="0" borderId="9" xfId="0" applyNumberFormat="1" applyFont="1" applyFill="1" applyBorder="1" applyAlignment="1">
      <alignment horizontal="right" vertical="center" wrapText="1"/>
    </xf>
    <xf numFmtId="177" fontId="2" fillId="0" borderId="9" xfId="0" applyNumberFormat="1" applyFont="1" applyFill="1" applyBorder="1" applyAlignment="1">
      <alignment horizontal="right" vertical="center" wrapText="1"/>
    </xf>
    <xf numFmtId="178" fontId="2" fillId="0" borderId="9" xfId="0" applyNumberFormat="1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8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>
      <alignment horizontal="center" vertical="center" wrapText="1"/>
    </xf>
    <xf numFmtId="178" fontId="0" fillId="0" borderId="0" xfId="0" applyNumberFormat="1" applyFont="1" applyFill="1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showZeros="0" tabSelected="1" view="pageBreakPreview" zoomScaleNormal="75" zoomScaleSheetLayoutView="100" workbookViewId="0" topLeftCell="A1">
      <pane ySplit="4" topLeftCell="A5" activePane="bottomLeft" state="frozen"/>
      <selection pane="bottomLeft" activeCell="A5" sqref="A5:IV22"/>
    </sheetView>
  </sheetViews>
  <sheetFormatPr defaultColWidth="9.00390625" defaultRowHeight="14.25"/>
  <cols>
    <col min="1" max="1" width="27.875" style="4" customWidth="1"/>
    <col min="2" max="2" width="12.50390625" style="5" customWidth="1"/>
    <col min="3" max="3" width="13.50390625" style="5" customWidth="1"/>
    <col min="4" max="4" width="13.375" style="5" customWidth="1"/>
    <col min="5" max="5" width="11.25390625" style="6" customWidth="1"/>
    <col min="6" max="6" width="11.50390625" style="7" customWidth="1"/>
    <col min="7" max="7" width="30.125" style="4" customWidth="1"/>
    <col min="8" max="8" width="12.875" style="5" customWidth="1"/>
    <col min="9" max="9" width="12.125" style="5" customWidth="1"/>
    <col min="10" max="10" width="12.50390625" style="5" customWidth="1"/>
    <col min="11" max="11" width="13.00390625" style="7" customWidth="1"/>
    <col min="12" max="12" width="12.875" style="7" customWidth="1"/>
    <col min="13" max="13" width="12.25390625" style="4" customWidth="1"/>
    <col min="14" max="16384" width="9.00390625" style="4" customWidth="1"/>
  </cols>
  <sheetData>
    <row r="1" ht="25.5" customHeight="1">
      <c r="A1" s="8" t="s">
        <v>0</v>
      </c>
    </row>
    <row r="2" spans="1:12" ht="54" customHeight="1">
      <c r="A2" s="9" t="s">
        <v>1</v>
      </c>
      <c r="B2" s="9"/>
      <c r="C2" s="9"/>
      <c r="D2" s="9"/>
      <c r="E2" s="10"/>
      <c r="F2" s="9"/>
      <c r="G2" s="9"/>
      <c r="H2" s="9"/>
      <c r="I2" s="9"/>
      <c r="J2" s="43"/>
      <c r="K2" s="9"/>
      <c r="L2" s="9"/>
    </row>
    <row r="3" spans="1:12" ht="25.5" customHeight="1">
      <c r="A3" s="11"/>
      <c r="B3" s="12"/>
      <c r="C3" s="12"/>
      <c r="D3" s="12"/>
      <c r="E3" s="13"/>
      <c r="F3" s="14"/>
      <c r="G3" s="15"/>
      <c r="H3" s="12"/>
      <c r="I3" s="12"/>
      <c r="J3" s="12"/>
      <c r="L3" s="44" t="s">
        <v>2</v>
      </c>
    </row>
    <row r="4" spans="1:12" ht="45" customHeight="1">
      <c r="A4" s="16" t="s">
        <v>3</v>
      </c>
      <c r="B4" s="17" t="s">
        <v>4</v>
      </c>
      <c r="C4" s="17" t="s">
        <v>5</v>
      </c>
      <c r="D4" s="17" t="s">
        <v>6</v>
      </c>
      <c r="E4" s="18" t="s">
        <v>7</v>
      </c>
      <c r="F4" s="19" t="s">
        <v>8</v>
      </c>
      <c r="G4" s="16" t="s">
        <v>9</v>
      </c>
      <c r="H4" s="17" t="s">
        <v>4</v>
      </c>
      <c r="I4" s="17" t="s">
        <v>5</v>
      </c>
      <c r="J4" s="17" t="s">
        <v>6</v>
      </c>
      <c r="K4" s="18" t="s">
        <v>7</v>
      </c>
      <c r="L4" s="19" t="s">
        <v>8</v>
      </c>
    </row>
    <row r="5" spans="1:12" s="1" customFormat="1" ht="27" customHeight="1">
      <c r="A5" s="20" t="s">
        <v>10</v>
      </c>
      <c r="B5" s="21">
        <v>391252.5</v>
      </c>
      <c r="C5" s="21">
        <v>479775</v>
      </c>
      <c r="D5" s="21">
        <v>440601</v>
      </c>
      <c r="E5" s="22">
        <f>(B5/C5-1)*100</f>
        <v>-18.450836329529462</v>
      </c>
      <c r="F5" s="23">
        <f>(B5/D5-1)*100</f>
        <v>-11.200269631707604</v>
      </c>
      <c r="G5" s="20" t="s">
        <v>11</v>
      </c>
      <c r="H5" s="21">
        <v>511541.59974279994</v>
      </c>
      <c r="I5" s="21">
        <v>487240.20948180003</v>
      </c>
      <c r="J5" s="21">
        <v>529600</v>
      </c>
      <c r="K5" s="23">
        <f>(H5/I5-1)*100</f>
        <v>4.987558454349528</v>
      </c>
      <c r="L5" s="23">
        <f>(H5/J5-1)*100</f>
        <v>-3.409818779682794</v>
      </c>
    </row>
    <row r="6" spans="1:12" s="1" customFormat="1" ht="19.5" customHeight="1">
      <c r="A6" s="20"/>
      <c r="B6" s="21"/>
      <c r="C6" s="21"/>
      <c r="D6" s="21"/>
      <c r="E6" s="22"/>
      <c r="F6" s="23"/>
      <c r="G6" s="20"/>
      <c r="H6" s="21"/>
      <c r="I6" s="21"/>
      <c r="J6" s="21"/>
      <c r="K6" s="23"/>
      <c r="L6" s="23"/>
    </row>
    <row r="7" spans="1:12" s="1" customFormat="1" ht="27" customHeight="1">
      <c r="A7" s="24" t="s">
        <v>12</v>
      </c>
      <c r="B7" s="21">
        <v>374800</v>
      </c>
      <c r="C7" s="21">
        <v>537000</v>
      </c>
      <c r="D7" s="21">
        <v>212311</v>
      </c>
      <c r="E7" s="22">
        <f>(B7/C7-1)*100</f>
        <v>-30.204841713221597</v>
      </c>
      <c r="F7" s="23">
        <f>(B7/D7-1)*100</f>
        <v>76.53348154358464</v>
      </c>
      <c r="G7" s="24" t="s">
        <v>13</v>
      </c>
      <c r="H7" s="21">
        <v>401480.23699999996</v>
      </c>
      <c r="I7" s="21">
        <v>482183.479942</v>
      </c>
      <c r="J7" s="21">
        <v>422230</v>
      </c>
      <c r="K7" s="23">
        <f>(H7/I7-1)*100</f>
        <v>-16.737040213760025</v>
      </c>
      <c r="L7" s="23">
        <f>(H7/J7-1)*100</f>
        <v>-4.914327025554799</v>
      </c>
    </row>
    <row r="8" spans="1:12" s="1" customFormat="1" ht="21.75" customHeight="1">
      <c r="A8" s="20"/>
      <c r="B8" s="25"/>
      <c r="C8" s="25"/>
      <c r="D8" s="25"/>
      <c r="E8" s="22"/>
      <c r="F8" s="23"/>
      <c r="G8" s="20"/>
      <c r="H8" s="21"/>
      <c r="I8" s="21"/>
      <c r="J8" s="21"/>
      <c r="K8" s="23"/>
      <c r="L8" s="23"/>
    </row>
    <row r="9" spans="1:12" s="1" customFormat="1" ht="27" customHeight="1">
      <c r="A9" s="24" t="s">
        <v>14</v>
      </c>
      <c r="B9" s="21">
        <f>B10+B11+B12</f>
        <v>214940</v>
      </c>
      <c r="C9" s="21">
        <f>C10+C11+C12</f>
        <v>145014</v>
      </c>
      <c r="D9" s="21">
        <f>D10+D11+D12</f>
        <v>194312</v>
      </c>
      <c r="E9" s="22">
        <f>(B9/C9-1)*100</f>
        <v>48.220171845476976</v>
      </c>
      <c r="F9" s="23">
        <f>(B9/D9-1)*100</f>
        <v>10.61591667009758</v>
      </c>
      <c r="G9" s="20" t="s">
        <v>15</v>
      </c>
      <c r="H9" s="21">
        <f>H10+H11</f>
        <v>84664</v>
      </c>
      <c r="I9" s="21">
        <v>196869</v>
      </c>
      <c r="J9" s="21">
        <f>SUM(J10:J11)</f>
        <v>146183</v>
      </c>
      <c r="K9" s="23">
        <f>(H9/I9-1)*100</f>
        <v>-56.99475285596005</v>
      </c>
      <c r="L9" s="23">
        <f>(H9/J9-1)*100</f>
        <v>-42.08355280709796</v>
      </c>
    </row>
    <row r="10" spans="1:12" s="1" customFormat="1" ht="27.75" customHeight="1">
      <c r="A10" s="20" t="s">
        <v>16</v>
      </c>
      <c r="B10" s="26">
        <v>24940</v>
      </c>
      <c r="C10" s="21">
        <v>24940</v>
      </c>
      <c r="D10" s="21">
        <v>24940</v>
      </c>
      <c r="E10" s="22">
        <f>(B10/C10-1)*100</f>
        <v>0</v>
      </c>
      <c r="F10" s="23">
        <f>(B10/D10-1)*100</f>
        <v>0</v>
      </c>
      <c r="G10" s="20" t="s">
        <v>17</v>
      </c>
      <c r="H10" s="21">
        <v>2341</v>
      </c>
      <c r="I10" s="21">
        <v>2341</v>
      </c>
      <c r="J10" s="21">
        <v>2341</v>
      </c>
      <c r="K10" s="23">
        <f>(H10/I10-1)*100</f>
        <v>0</v>
      </c>
      <c r="L10" s="23">
        <f>(H10/J10-1)*100</f>
        <v>0</v>
      </c>
    </row>
    <row r="11" spans="1:12" s="1" customFormat="1" ht="27" customHeight="1">
      <c r="A11" s="20" t="s">
        <v>18</v>
      </c>
      <c r="B11" s="21">
        <v>75000</v>
      </c>
      <c r="C11" s="21">
        <v>17686</v>
      </c>
      <c r="D11" s="21">
        <v>78646</v>
      </c>
      <c r="E11" s="22">
        <f>(B11/C11-1)*100</f>
        <v>324.0642315956124</v>
      </c>
      <c r="F11" s="23">
        <f>(B11/D11-1)*100</f>
        <v>-4.635963685374966</v>
      </c>
      <c r="G11" s="20" t="s">
        <v>19</v>
      </c>
      <c r="H11" s="21">
        <f>30623+51700</f>
        <v>82323</v>
      </c>
      <c r="I11" s="21">
        <v>194528</v>
      </c>
      <c r="J11" s="21">
        <v>143842</v>
      </c>
      <c r="K11" s="23">
        <f>(H11/I11-1)*100</f>
        <v>-57.68064237539069</v>
      </c>
      <c r="L11" s="23">
        <f>(H11/J11-1)*100</f>
        <v>-42.768454276219735</v>
      </c>
    </row>
    <row r="12" spans="1:12" s="1" customFormat="1" ht="27" customHeight="1">
      <c r="A12" s="20" t="s">
        <v>20</v>
      </c>
      <c r="B12" s="21">
        <f>30000+85000</f>
        <v>115000</v>
      </c>
      <c r="C12" s="21">
        <v>102388</v>
      </c>
      <c r="D12" s="21">
        <v>90726</v>
      </c>
      <c r="E12" s="21">
        <f>(B12/C12-1)*100</f>
        <v>12.317849748017352</v>
      </c>
      <c r="F12" s="23">
        <f>(B12/D12-1)*100</f>
        <v>26.755285144280585</v>
      </c>
      <c r="G12" s="27"/>
      <c r="H12" s="27"/>
      <c r="I12" s="27"/>
      <c r="J12" s="27"/>
      <c r="K12" s="27"/>
      <c r="L12" s="27"/>
    </row>
    <row r="13" spans="1:12" s="1" customFormat="1" ht="27" customHeight="1">
      <c r="A13" s="20"/>
      <c r="B13" s="27"/>
      <c r="C13" s="27"/>
      <c r="D13" s="27"/>
      <c r="E13" s="27"/>
      <c r="F13" s="27"/>
      <c r="G13" s="28"/>
      <c r="H13" s="21"/>
      <c r="I13" s="21"/>
      <c r="J13" s="21"/>
      <c r="K13" s="23"/>
      <c r="L13" s="23"/>
    </row>
    <row r="14" spans="1:12" s="1" customFormat="1" ht="30.75" customHeight="1">
      <c r="A14" s="20" t="s">
        <v>21</v>
      </c>
      <c r="B14" s="26">
        <f>19912+180154</f>
        <v>200066</v>
      </c>
      <c r="C14" s="21">
        <v>94211</v>
      </c>
      <c r="D14" s="21">
        <v>308211</v>
      </c>
      <c r="E14" s="21">
        <f>(B14/C14-1)*100</f>
        <v>112.35949092993387</v>
      </c>
      <c r="F14" s="23">
        <f>(B14/D14-1)*100</f>
        <v>-35.08797544539293</v>
      </c>
      <c r="G14" s="24" t="s">
        <v>22</v>
      </c>
      <c r="H14" s="21">
        <f>19915+180157</f>
        <v>200072</v>
      </c>
      <c r="I14" s="21">
        <v>107714</v>
      </c>
      <c r="J14" s="21">
        <v>107714</v>
      </c>
      <c r="K14" s="23">
        <f>(H14/I14-1)*100</f>
        <v>85.74372876320626</v>
      </c>
      <c r="L14" s="23">
        <f>(H14/J14-1)*100</f>
        <v>85.74372876320626</v>
      </c>
    </row>
    <row r="15" spans="1:12" s="1" customFormat="1" ht="21.75" customHeight="1">
      <c r="A15" s="20"/>
      <c r="B15" s="21"/>
      <c r="C15" s="21"/>
      <c r="D15" s="21"/>
      <c r="E15" s="21"/>
      <c r="F15" s="29"/>
      <c r="G15" s="30"/>
      <c r="H15" s="31"/>
      <c r="I15" s="31"/>
      <c r="J15" s="31"/>
      <c r="K15" s="23"/>
      <c r="L15" s="23"/>
    </row>
    <row r="16" spans="1:12" s="1" customFormat="1" ht="30" customHeight="1">
      <c r="A16" s="20" t="s">
        <v>23</v>
      </c>
      <c r="B16" s="21">
        <v>0</v>
      </c>
      <c r="C16" s="21"/>
      <c r="D16" s="21">
        <v>6090</v>
      </c>
      <c r="E16" s="22"/>
      <c r="F16" s="23">
        <f aca="true" t="shared" si="0" ref="F16:F22">(B16/D16-1)*100</f>
        <v>-100</v>
      </c>
      <c r="G16" s="24" t="s">
        <v>24</v>
      </c>
      <c r="H16" s="21"/>
      <c r="I16" s="21"/>
      <c r="J16" s="21">
        <v>5006</v>
      </c>
      <c r="K16" s="23"/>
      <c r="L16" s="23">
        <f>(H16/J16-1)*100</f>
        <v>-100</v>
      </c>
    </row>
    <row r="17" spans="1:12" s="1" customFormat="1" ht="24.75" customHeight="1">
      <c r="A17" s="20" t="s">
        <v>25</v>
      </c>
      <c r="B17" s="21"/>
      <c r="C17" s="21"/>
      <c r="D17" s="21">
        <v>53897</v>
      </c>
      <c r="E17" s="32"/>
      <c r="F17" s="23"/>
      <c r="G17" s="20"/>
      <c r="H17" s="25"/>
      <c r="I17" s="25"/>
      <c r="J17" s="21"/>
      <c r="K17" s="23"/>
      <c r="L17" s="23"/>
    </row>
    <row r="18" spans="1:12" s="1" customFormat="1" ht="27" customHeight="1">
      <c r="A18" s="20" t="s">
        <v>26</v>
      </c>
      <c r="B18" s="21">
        <v>1050</v>
      </c>
      <c r="C18" s="21">
        <v>1138</v>
      </c>
      <c r="D18" s="21">
        <v>3444</v>
      </c>
      <c r="E18" s="32">
        <f>(B18/C18-1)*100</f>
        <v>-7.732864674868189</v>
      </c>
      <c r="F18" s="23">
        <f t="shared" si="0"/>
        <v>-69.51219512195121</v>
      </c>
      <c r="G18" s="24" t="s">
        <v>27</v>
      </c>
      <c r="H18" s="21">
        <v>1875</v>
      </c>
      <c r="I18" s="21">
        <v>1555.7905181999668</v>
      </c>
      <c r="J18" s="21">
        <v>1050</v>
      </c>
      <c r="K18" s="23">
        <f>(H18/I18-1)*100</f>
        <v>20.51751042739065</v>
      </c>
      <c r="L18" s="23">
        <f>(H18/J18-1)*100</f>
        <v>78.57142857142858</v>
      </c>
    </row>
    <row r="19" spans="1:12" s="1" customFormat="1" ht="21" customHeight="1">
      <c r="A19" s="20"/>
      <c r="B19" s="21"/>
      <c r="C19" s="21"/>
      <c r="D19" s="21"/>
      <c r="E19" s="32"/>
      <c r="F19" s="33"/>
      <c r="G19" s="34"/>
      <c r="H19" s="35"/>
      <c r="I19" s="35"/>
      <c r="J19" s="35"/>
      <c r="K19" s="23"/>
      <c r="L19" s="33"/>
    </row>
    <row r="20" spans="1:12" s="1" customFormat="1" ht="27" customHeight="1">
      <c r="A20" s="20" t="s">
        <v>28</v>
      </c>
      <c r="B20" s="21">
        <f>B21+B22</f>
        <v>47600</v>
      </c>
      <c r="C20" s="21">
        <f>C21+C22</f>
        <v>39184</v>
      </c>
      <c r="D20" s="21">
        <f>D21+D22</f>
        <v>40517</v>
      </c>
      <c r="E20" s="32">
        <f>(B20/C20-1)*100</f>
        <v>21.478154348713762</v>
      </c>
      <c r="F20" s="23">
        <f t="shared" si="0"/>
        <v>17.481550953920568</v>
      </c>
      <c r="G20" s="24" t="s">
        <v>29</v>
      </c>
      <c r="H20" s="21">
        <f>SUM(H21+H22)</f>
        <v>30075.8584</v>
      </c>
      <c r="I20" s="21">
        <f>SUM(I21+I22)</f>
        <v>20760</v>
      </c>
      <c r="J20" s="21">
        <f>SUM(J21+J22)</f>
        <v>47600</v>
      </c>
      <c r="K20" s="23">
        <f>(H20/I20-1)*100</f>
        <v>44.87407707129094</v>
      </c>
      <c r="L20" s="23">
        <f aca="true" t="shared" si="1" ref="L20:L24">(H20/J20-1)*100</f>
        <v>-36.81542352941176</v>
      </c>
    </row>
    <row r="21" spans="1:12" s="1" customFormat="1" ht="24.75" customHeight="1">
      <c r="A21" s="36" t="s">
        <v>30</v>
      </c>
      <c r="B21" s="26">
        <v>43101</v>
      </c>
      <c r="C21" s="21">
        <v>29223</v>
      </c>
      <c r="D21" s="21">
        <v>35683</v>
      </c>
      <c r="E21" s="32">
        <f>(B21/C21-1)*100</f>
        <v>47.48999076070219</v>
      </c>
      <c r="F21" s="23">
        <f t="shared" si="0"/>
        <v>20.78861082308101</v>
      </c>
      <c r="G21" s="20" t="s">
        <v>31</v>
      </c>
      <c r="H21" s="26">
        <v>18960</v>
      </c>
      <c r="I21" s="26">
        <v>14482</v>
      </c>
      <c r="J21" s="21">
        <v>43101</v>
      </c>
      <c r="K21" s="23">
        <f>(H21/I21-1)*100</f>
        <v>30.921143488468438</v>
      </c>
      <c r="L21" s="23">
        <f t="shared" si="1"/>
        <v>-56.01030138511868</v>
      </c>
    </row>
    <row r="22" spans="1:12" s="1" customFormat="1" ht="24" customHeight="1">
      <c r="A22" s="20" t="s">
        <v>32</v>
      </c>
      <c r="B22" s="21">
        <v>4499</v>
      </c>
      <c r="C22" s="21">
        <v>9961</v>
      </c>
      <c r="D22" s="21">
        <v>4834</v>
      </c>
      <c r="E22" s="32">
        <f>(B22/C22-1)*100</f>
        <v>-54.83385202288926</v>
      </c>
      <c r="F22" s="23">
        <f t="shared" si="0"/>
        <v>-6.9300786098469125</v>
      </c>
      <c r="G22" s="20" t="s">
        <v>33</v>
      </c>
      <c r="H22" s="21">
        <v>11115.858400000001</v>
      </c>
      <c r="I22" s="21">
        <v>6278</v>
      </c>
      <c r="J22" s="21">
        <v>4499</v>
      </c>
      <c r="K22" s="23">
        <f>(H22/I22-1)*100</f>
        <v>77.06050334501435</v>
      </c>
      <c r="L22" s="23">
        <f t="shared" si="1"/>
        <v>147.07398088464103</v>
      </c>
    </row>
    <row r="23" spans="1:12" s="2" customFormat="1" ht="18.75" customHeight="1">
      <c r="A23" s="37"/>
      <c r="B23" s="38"/>
      <c r="C23" s="38"/>
      <c r="D23" s="38"/>
      <c r="E23" s="39"/>
      <c r="F23" s="40"/>
      <c r="G23" s="37"/>
      <c r="H23" s="38"/>
      <c r="I23" s="38"/>
      <c r="J23" s="38"/>
      <c r="K23" s="23"/>
      <c r="L23" s="40"/>
    </row>
    <row r="24" spans="1:12" s="2" customFormat="1" ht="30.75" customHeight="1">
      <c r="A24" s="41" t="s">
        <v>34</v>
      </c>
      <c r="B24" s="38">
        <f>B20+B18+B16+B14+B12+B11+B10+B7+B5</f>
        <v>1229708.5</v>
      </c>
      <c r="C24" s="38">
        <f>C20+C18+C16+C14+C9+C7+C5</f>
        <v>1296322</v>
      </c>
      <c r="D24" s="38">
        <f>D20+D18+D16+D14+D9+D7+D5+D17</f>
        <v>1259383</v>
      </c>
      <c r="E24" s="39">
        <f>(B24/C24-1)*100</f>
        <v>-5.138653822121353</v>
      </c>
      <c r="F24" s="40">
        <f>(B24/D24-1)*100</f>
        <v>-2.356272873303833</v>
      </c>
      <c r="G24" s="41" t="s">
        <v>35</v>
      </c>
      <c r="H24" s="38">
        <f>H5+H7+H9+H14+H16+H18+H20</f>
        <v>1229708.6951428</v>
      </c>
      <c r="I24" s="38">
        <f>I5+I7+I9+I14+I16+I18+I20</f>
        <v>1296322.479942</v>
      </c>
      <c r="J24" s="38">
        <f>J5+J7+J9+J14+J16+J18+J20</f>
        <v>1259383</v>
      </c>
      <c r="K24" s="40">
        <f>(H24/I24-1)*100</f>
        <v>-5.138673889399836</v>
      </c>
      <c r="L24" s="40">
        <f>(H24/J24-1)*100</f>
        <v>-2.356257378192339</v>
      </c>
    </row>
    <row r="25" spans="1:12" s="2" customFormat="1" ht="15.75" customHeight="1">
      <c r="A25" s="4"/>
      <c r="B25" s="5"/>
      <c r="C25" s="5"/>
      <c r="D25" s="5"/>
      <c r="E25" s="6"/>
      <c r="F25" s="7"/>
      <c r="G25" s="4"/>
      <c r="H25" s="5"/>
      <c r="I25" s="5"/>
      <c r="J25" s="5"/>
      <c r="K25" s="7"/>
      <c r="L25" s="7"/>
    </row>
    <row r="26" spans="1:13" s="3" customFormat="1" ht="33" customHeight="1">
      <c r="A26" s="42"/>
      <c r="B26" s="5"/>
      <c r="C26" s="5"/>
      <c r="D26" s="5"/>
      <c r="E26" s="6"/>
      <c r="F26" s="7"/>
      <c r="G26" s="4"/>
      <c r="H26" s="5"/>
      <c r="I26" s="5"/>
      <c r="J26" s="5"/>
      <c r="K26" s="7"/>
      <c r="L26" s="7"/>
      <c r="M26" s="2"/>
    </row>
  </sheetData>
  <sheetProtection/>
  <mergeCells count="1">
    <mergeCell ref="A2:L2"/>
  </mergeCells>
  <printOptions horizontalCentered="1"/>
  <pageMargins left="0.5902777777777778" right="0" top="0.46041666666666664" bottom="0.5590277777777778" header="0.5118055555555555" footer="0.5118055555555555"/>
  <pageSetup firstPageNumber="17" useFirstPageNumber="1"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高明区财政局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孙宝成</dc:creator>
  <cp:keywords/>
  <dc:description/>
  <cp:lastModifiedBy>彭剑</cp:lastModifiedBy>
  <cp:lastPrinted>2020-01-17T00:58:19Z</cp:lastPrinted>
  <dcterms:created xsi:type="dcterms:W3CDTF">2005-01-09T15:14:17Z</dcterms:created>
  <dcterms:modified xsi:type="dcterms:W3CDTF">2023-01-03T02:47:20Z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KSORubyTemplate">
    <vt:lpwstr>14</vt:lpwstr>
  </property>
  <property fmtid="{D5CDD505-2E9C-101B-9397-08002B2CF9AE}" pid="5" name="I">
    <vt:lpwstr>6520BAF360984DD99684E25EC764FACE</vt:lpwstr>
  </property>
</Properties>
</file>