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2021全区一般" sheetId="1" r:id="rId1"/>
  </sheets>
  <definedNames>
    <definedName name="_xlnm.Print_Area" localSheetId="0">'2021全区一般'!$A$1:$S$43</definedName>
  </definedNames>
  <calcPr fullCalcOnLoad="1"/>
</workbook>
</file>

<file path=xl/comments1.xml><?xml version="1.0" encoding="utf-8"?>
<comments xmlns="http://schemas.openxmlformats.org/spreadsheetml/2006/main">
  <authors>
    <author>罗灿江</author>
  </authors>
  <commentList>
    <comment ref="N6" authorId="0">
      <text>
        <r>
          <rPr>
            <b/>
            <sz val="9"/>
            <rFont val="宋体"/>
            <family val="0"/>
          </rPr>
          <t>罗灿江:</t>
        </r>
        <r>
          <rPr>
            <sz val="9"/>
            <rFont val="宋体"/>
            <family val="0"/>
          </rPr>
          <t xml:space="preserve">
均衡性补助一部分</t>
        </r>
      </text>
    </comment>
  </commentList>
</comments>
</file>

<file path=xl/sharedStrings.xml><?xml version="1.0" encoding="utf-8"?>
<sst xmlns="http://schemas.openxmlformats.org/spreadsheetml/2006/main" count="86" uniqueCount="83">
  <si>
    <t>附件5</t>
  </si>
  <si>
    <t>佛山市高明区2022年（全区）一般公共预算收支总表</t>
  </si>
  <si>
    <t>单位：万元</t>
  </si>
  <si>
    <t>收入预算科目</t>
  </si>
  <si>
    <t xml:space="preserve">2022年预算  </t>
  </si>
  <si>
    <t>2021年预算</t>
  </si>
  <si>
    <t>2021年实绩数</t>
  </si>
  <si>
    <t>比2021年预算增长（%）</t>
  </si>
  <si>
    <t>比2021年实绩增长（%）</t>
  </si>
  <si>
    <t>支出预算科目</t>
  </si>
  <si>
    <t>2022年预算</t>
  </si>
  <si>
    <t>本级预算</t>
  </si>
  <si>
    <t>701+704</t>
  </si>
  <si>
    <t>镇街预算</t>
  </si>
  <si>
    <t>体制补</t>
  </si>
  <si>
    <t>上级结转</t>
  </si>
  <si>
    <t>预下达</t>
  </si>
  <si>
    <t>常规性上级</t>
  </si>
  <si>
    <t>2021年实绩</t>
  </si>
  <si>
    <t>一、一般公共预算收入</t>
  </si>
  <si>
    <t xml:space="preserve"> 一、一般公共预算支出</t>
  </si>
  <si>
    <t xml:space="preserve">  （一）税收收入</t>
  </si>
  <si>
    <t xml:space="preserve">    1、一般公共服务支出</t>
  </si>
  <si>
    <t xml:space="preserve">  （二）非税收入</t>
  </si>
  <si>
    <t xml:space="preserve">    2、国防支出</t>
  </si>
  <si>
    <t xml:space="preserve">    1、专项收入</t>
  </si>
  <si>
    <t xml:space="preserve">    3、公共安全支出</t>
  </si>
  <si>
    <t xml:space="preserve">    （1）教育费附加收入</t>
  </si>
  <si>
    <t xml:space="preserve">    4、教育支出</t>
  </si>
  <si>
    <t xml:space="preserve">    （2） 地方教育附加收入</t>
  </si>
  <si>
    <t xml:space="preserve">      其中：教育费附加安排的支出</t>
  </si>
  <si>
    <t xml:space="preserve">    （3）文化事业建设费收入</t>
  </si>
  <si>
    <t xml:space="preserve">    5、科学技术支出</t>
  </si>
  <si>
    <t xml:space="preserve">    （4）残疾人就业保障金收入</t>
  </si>
  <si>
    <t xml:space="preserve">    6、文化旅游体育与传媒支出</t>
  </si>
  <si>
    <t xml:space="preserve">    （5）教育资金收入</t>
  </si>
  <si>
    <t xml:space="preserve">    7、社会保障和就业支出</t>
  </si>
  <si>
    <t xml:space="preserve">    （6）农田水利建设资金收入</t>
  </si>
  <si>
    <t xml:space="preserve">    8、卫生健康支出</t>
  </si>
  <si>
    <t xml:space="preserve">    （7）水利建设专项收入(基金调入)</t>
  </si>
  <si>
    <t xml:space="preserve">    9、节能环保支出</t>
  </si>
  <si>
    <t xml:space="preserve">    （8）森林植被恢复费</t>
  </si>
  <si>
    <t xml:space="preserve">    10、城乡社区支出</t>
  </si>
  <si>
    <t xml:space="preserve">    2、行政事业性收费收入</t>
  </si>
  <si>
    <t xml:space="preserve">    11、农林水支出</t>
  </si>
  <si>
    <t xml:space="preserve">    3、罚没收入</t>
  </si>
  <si>
    <t xml:space="preserve">    12、交通运输支出</t>
  </si>
  <si>
    <t xml:space="preserve">    4、国有资本经营收入</t>
  </si>
  <si>
    <t xml:space="preserve">    13、资源勘探工业信息等支出</t>
  </si>
  <si>
    <t xml:space="preserve">    5、国有资产有偿使用收入</t>
  </si>
  <si>
    <t xml:space="preserve">    14、商业服务业等支出</t>
  </si>
  <si>
    <t xml:space="preserve">    6、政府住房基金收入</t>
  </si>
  <si>
    <t xml:space="preserve">    15、金融支出</t>
  </si>
  <si>
    <t xml:space="preserve">    7、其他收入</t>
  </si>
  <si>
    <t xml:space="preserve">    16、自然资源海洋气象等支出</t>
  </si>
  <si>
    <t>二、转移性收入</t>
  </si>
  <si>
    <t xml:space="preserve">    17、住房保障支出</t>
  </si>
  <si>
    <t xml:space="preserve">  （一）返还性收入</t>
  </si>
  <si>
    <t xml:space="preserve">    18、粮油物资储备支出</t>
  </si>
  <si>
    <t xml:space="preserve">     其中：增值税税收返还收入</t>
  </si>
  <si>
    <t xml:space="preserve">    19、灾害防治及应急管理支出</t>
  </si>
  <si>
    <t xml:space="preserve">          所得税基数返还收入</t>
  </si>
  <si>
    <t xml:space="preserve">    20、预备费</t>
  </si>
  <si>
    <t xml:space="preserve">          成品油价格和税费改革税收返还收入</t>
  </si>
  <si>
    <t xml:space="preserve">    21、其他支出</t>
  </si>
  <si>
    <t xml:space="preserve">          省财政体制调整四税返还</t>
  </si>
  <si>
    <t xml:space="preserve">    22、债务付息支出</t>
  </si>
  <si>
    <t xml:space="preserve">  （二）一般性转移支付收入</t>
  </si>
  <si>
    <t xml:space="preserve">    23、债务发行费用支出</t>
  </si>
  <si>
    <t xml:space="preserve">  （三)专项补助收入</t>
  </si>
  <si>
    <t>二、转移性支出</t>
  </si>
  <si>
    <t xml:space="preserve">    其中：体制上解</t>
  </si>
  <si>
    <t>三、 地方政府债券转贷收入</t>
  </si>
  <si>
    <t xml:space="preserve">         出口退税专项上解支出</t>
  </si>
  <si>
    <t xml:space="preserve">         专项上解支出</t>
  </si>
  <si>
    <t>四、调入资金</t>
  </si>
  <si>
    <t>三、债券还本支出</t>
  </si>
  <si>
    <t>五、预算稳定调节基金</t>
  </si>
  <si>
    <t>四、预算稳定调节基金</t>
  </si>
  <si>
    <t>六、上年结余</t>
  </si>
  <si>
    <t xml:space="preserve">五、年终结转结余  </t>
  </si>
  <si>
    <t>收入合计</t>
  </si>
  <si>
    <t xml:space="preserve">         支出合计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</si>
</sst>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_ * #,##0.00_ ;_ * \-#,##0.00_ ;_ * &quot;-&quot;??.0_ ;_ @_ "/>
    <numFmt numFmtId="179" formatCode="_ * #,##0_ ;_ * \-#,##0_ ;_ * &quot;-&quot;??_ ;_ @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19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8" fontId="4" fillId="0" borderId="0" xfId="22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4" fillId="19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19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178" fontId="6" fillId="0" borderId="0" xfId="22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176" fontId="7" fillId="19" borderId="0" xfId="0" applyNumberFormat="1" applyFont="1" applyFill="1" applyAlignment="1">
      <alignment horizontal="center" vertical="center"/>
    </xf>
    <xf numFmtId="178" fontId="3" fillId="0" borderId="0" xfId="22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19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8" fontId="3" fillId="0" borderId="9" xfId="22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 wrapText="1"/>
    </xf>
    <xf numFmtId="3" fontId="1" fillId="19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9" xfId="0" applyNumberFormat="1" applyFont="1" applyFill="1" applyBorder="1" applyAlignment="1" applyProtection="1">
      <alignment horizontal="left" vertical="center" wrapText="1"/>
      <protection locked="0"/>
    </xf>
    <xf numFmtId="179" fontId="1" fillId="0" borderId="9" xfId="22" applyNumberFormat="1" applyFont="1" applyFill="1" applyBorder="1" applyAlignment="1" applyProtection="1">
      <alignment horizontal="right" vertical="center"/>
      <protection locked="0"/>
    </xf>
    <xf numFmtId="4" fontId="1" fillId="0" borderId="9" xfId="0" applyNumberFormat="1" applyFont="1" applyFill="1" applyBorder="1" applyAlignment="1">
      <alignment horizontal="right" vertical="center" wrapText="1"/>
    </xf>
    <xf numFmtId="178" fontId="1" fillId="0" borderId="9" xfId="22" applyNumberFormat="1" applyFont="1" applyFill="1" applyBorder="1" applyAlignment="1" applyProtection="1">
      <alignment horizontal="right" vertical="center"/>
      <protection locked="0"/>
    </xf>
    <xf numFmtId="176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1" fillId="0" borderId="10" xfId="0" applyNumberFormat="1" applyFont="1" applyFill="1" applyBorder="1" applyAlignment="1">
      <alignment horizontal="left" vertical="center"/>
    </xf>
    <xf numFmtId="176" fontId="2" fillId="19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left" vertical="center" wrapText="1"/>
    </xf>
    <xf numFmtId="176" fontId="1" fillId="0" borderId="12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vertical="center"/>
    </xf>
    <xf numFmtId="176" fontId="1" fillId="19" borderId="0" xfId="0" applyNumberFormat="1" applyFont="1" applyFill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176" fontId="1" fillId="0" borderId="15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left" vertical="center" wrapText="1"/>
    </xf>
    <xf numFmtId="3" fontId="8" fillId="19" borderId="9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vertical="center"/>
    </xf>
    <xf numFmtId="176" fontId="2" fillId="19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1" fillId="0" borderId="14" xfId="0" applyNumberFormat="1" applyFont="1" applyFill="1" applyBorder="1" applyAlignment="1">
      <alignment vertical="center"/>
    </xf>
    <xf numFmtId="3" fontId="1" fillId="19" borderId="14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3" fillId="19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 wrapText="1"/>
    </xf>
    <xf numFmtId="178" fontId="5" fillId="0" borderId="9" xfId="22" applyNumberFormat="1" applyFont="1" applyFill="1" applyBorder="1" applyAlignment="1" applyProtection="1">
      <alignment horizontal="right" vertical="center"/>
      <protection locked="0"/>
    </xf>
    <xf numFmtId="176" fontId="3" fillId="0" borderId="9" xfId="0" applyNumberFormat="1" applyFont="1" applyFill="1" applyBorder="1" applyAlignment="1">
      <alignment horizontal="left" vertical="center" wrapText="1"/>
    </xf>
    <xf numFmtId="178" fontId="2" fillId="0" borderId="0" xfId="22" applyNumberFormat="1" applyFont="1" applyFill="1" applyAlignment="1">
      <alignment horizontal="center" vertical="center"/>
    </xf>
    <xf numFmtId="176" fontId="2" fillId="19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22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4" fillId="19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 wrapText="1"/>
      <protection hidden="1"/>
    </xf>
    <xf numFmtId="176" fontId="1" fillId="0" borderId="9" xfId="0" applyNumberFormat="1" applyFont="1" applyFill="1" applyBorder="1" applyAlignment="1">
      <alignment horizontal="right" vertical="center" wrapText="1"/>
    </xf>
    <xf numFmtId="176" fontId="1" fillId="0" borderId="18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9"/>
  <sheetViews>
    <sheetView showZeros="0" tabSelected="1" zoomScale="85" zoomScaleNormal="85" workbookViewId="0" topLeftCell="A1">
      <pane xSplit="1" ySplit="5" topLeftCell="B27" activePane="bottomRight" state="frozen"/>
      <selection pane="bottomRight" activeCell="P15" sqref="P15"/>
    </sheetView>
  </sheetViews>
  <sheetFormatPr defaultColWidth="9.00390625" defaultRowHeight="14.25"/>
  <cols>
    <col min="1" max="1" width="40.625" style="3" customWidth="1"/>
    <col min="2" max="2" width="12.875" style="4" customWidth="1"/>
    <col min="3" max="3" width="12.875" style="5" customWidth="1"/>
    <col min="4" max="4" width="12.00390625" style="6" customWidth="1"/>
    <col min="5" max="5" width="13.25390625" style="7" customWidth="1"/>
    <col min="6" max="6" width="12.875" style="8" customWidth="1"/>
    <col min="7" max="7" width="31.50390625" style="9" customWidth="1"/>
    <col min="8" max="8" width="12.50390625" style="10" customWidth="1"/>
    <col min="9" max="11" width="10.50390625" style="5" hidden="1" customWidth="1"/>
    <col min="12" max="15" width="10.125" style="5" hidden="1" customWidth="1"/>
    <col min="16" max="16" width="13.25390625" style="11" customWidth="1"/>
    <col min="17" max="17" width="12.875" style="11" customWidth="1"/>
    <col min="18" max="18" width="13.25390625" style="12" customWidth="1"/>
    <col min="19" max="19" width="10.625" style="7" customWidth="1"/>
    <col min="20" max="20" width="3.125" style="3" customWidth="1"/>
    <col min="21" max="250" width="9.00390625" style="3" customWidth="1"/>
    <col min="251" max="252" width="9.00390625" style="13" customWidth="1"/>
  </cols>
  <sheetData>
    <row r="1" ht="24.75" customHeight="1">
      <c r="A1" s="3" t="s">
        <v>0</v>
      </c>
    </row>
    <row r="2" spans="1:19" ht="36" customHeight="1">
      <c r="A2" s="14" t="s">
        <v>1</v>
      </c>
      <c r="B2" s="15"/>
      <c r="C2" s="14"/>
      <c r="D2" s="14"/>
      <c r="E2" s="16"/>
      <c r="F2" s="17"/>
      <c r="G2" s="18"/>
      <c r="P2" s="5"/>
      <c r="Q2" s="5"/>
      <c r="R2" s="5"/>
      <c r="S2" s="5"/>
    </row>
    <row r="3" spans="1:19" ht="25.5" customHeight="1">
      <c r="A3" s="19"/>
      <c r="B3" s="20"/>
      <c r="D3" s="5"/>
      <c r="F3" s="21"/>
      <c r="S3" s="77" t="s">
        <v>2</v>
      </c>
    </row>
    <row r="4" spans="1:252" s="1" customFormat="1" ht="45" customHeight="1">
      <c r="A4" s="22" t="s">
        <v>3</v>
      </c>
      <c r="B4" s="23" t="s">
        <v>4</v>
      </c>
      <c r="C4" s="22" t="s">
        <v>5</v>
      </c>
      <c r="D4" s="22" t="s">
        <v>6</v>
      </c>
      <c r="E4" s="24" t="s">
        <v>7</v>
      </c>
      <c r="F4" s="25" t="s">
        <v>8</v>
      </c>
      <c r="G4" s="22" t="s">
        <v>9</v>
      </c>
      <c r="H4" s="23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5</v>
      </c>
      <c r="Q4" s="22" t="s">
        <v>18</v>
      </c>
      <c r="R4" s="24" t="s">
        <v>7</v>
      </c>
      <c r="S4" s="24" t="s">
        <v>8</v>
      </c>
      <c r="IQ4" s="83"/>
      <c r="IR4" s="83"/>
    </row>
    <row r="5" spans="1:19" s="2" customFormat="1" ht="22.5" customHeight="1">
      <c r="A5" s="26" t="s">
        <v>19</v>
      </c>
      <c r="B5" s="27">
        <v>479700</v>
      </c>
      <c r="C5" s="28">
        <v>456928.5</v>
      </c>
      <c r="D5" s="28">
        <f>D6+D7</f>
        <v>456929</v>
      </c>
      <c r="E5" s="29">
        <f aca="true" t="shared" si="0" ref="E5:E17">(B5/C5-1)*100</f>
        <v>4.983602467344461</v>
      </c>
      <c r="F5" s="29">
        <f aca="true" t="shared" si="1" ref="F5:F17">(B5/D5-1)*100</f>
        <v>4.983487587787172</v>
      </c>
      <c r="G5" s="30" t="s">
        <v>20</v>
      </c>
      <c r="H5" s="27">
        <f>I5+J5+L5+K5+M5+N5+O5</f>
        <v>521721</v>
      </c>
      <c r="I5" s="27">
        <v>347427</v>
      </c>
      <c r="J5" s="27">
        <f>SUM(J6:J29)-J10</f>
        <v>24816</v>
      </c>
      <c r="K5" s="27">
        <f>SUM(K6:K29)-K10</f>
        <v>394</v>
      </c>
      <c r="L5" s="27">
        <v>39600</v>
      </c>
      <c r="M5" s="27">
        <v>29410</v>
      </c>
      <c r="N5" s="27">
        <f>N6+N7+N8+N9+N11+N12+N13+N14+N15+N16+N17+N18+N19+N20+N22+N23+N24+N26+N27+N28+N29+N21+N25</f>
        <v>37686</v>
      </c>
      <c r="O5" s="27">
        <v>42388</v>
      </c>
      <c r="P5" s="28">
        <v>476099</v>
      </c>
      <c r="Q5" s="28">
        <f>Q6+Q7+Q8+Q9+Q11+Q12+Q13+Q14+Q15+Q16+Q17+Q18+Q19+Q20+Q22+Q23+Q24+Q26+Q27+Q28+Q29+Q21+Q25</f>
        <v>573798</v>
      </c>
      <c r="R5" s="78">
        <f>(H5/P5-1)*100</f>
        <v>9.582460790717896</v>
      </c>
      <c r="S5" s="78">
        <f>(H5/Q5-1)*100</f>
        <v>-9.075842021059676</v>
      </c>
    </row>
    <row r="6" spans="1:19" s="2" customFormat="1" ht="22.5" customHeight="1">
      <c r="A6" s="31" t="s">
        <v>21</v>
      </c>
      <c r="B6" s="27">
        <v>316494</v>
      </c>
      <c r="C6" s="28">
        <v>304394.9</v>
      </c>
      <c r="D6" s="28">
        <v>298652</v>
      </c>
      <c r="E6" s="29">
        <f t="shared" si="0"/>
        <v>3.974803782849179</v>
      </c>
      <c r="F6" s="29">
        <f t="shared" si="1"/>
        <v>5.974177303349726</v>
      </c>
      <c r="G6" s="30" t="s">
        <v>22</v>
      </c>
      <c r="H6" s="27">
        <f aca="true" t="shared" si="2" ref="H6:H29">I6+J6+L6+K6+M6+N6</f>
        <v>79616.8894458</v>
      </c>
      <c r="I6" s="51">
        <f>48809.8894458+10500</f>
        <v>59309.8894458</v>
      </c>
      <c r="J6" s="51"/>
      <c r="K6" s="51"/>
      <c r="L6" s="51">
        <v>6600</v>
      </c>
      <c r="M6" s="51">
        <v>2774</v>
      </c>
      <c r="N6" s="51">
        <v>10933</v>
      </c>
      <c r="O6" s="51">
        <v>2589</v>
      </c>
      <c r="P6" s="52">
        <v>76364</v>
      </c>
      <c r="Q6" s="79">
        <v>102479</v>
      </c>
      <c r="R6" s="78">
        <f aca="true" t="shared" si="3" ref="R6:R44">(H6/P6-1)*100</f>
        <v>4.259715894662408</v>
      </c>
      <c r="S6" s="78">
        <f aca="true" t="shared" si="4" ref="S6:S44">(H6/Q6-1)*100</f>
        <v>-22.30906874013212</v>
      </c>
    </row>
    <row r="7" spans="1:19" s="2" customFormat="1" ht="22.5" customHeight="1">
      <c r="A7" s="31" t="s">
        <v>23</v>
      </c>
      <c r="B7" s="27">
        <f>B5-B6</f>
        <v>163206</v>
      </c>
      <c r="C7" s="28">
        <v>152533.59999999998</v>
      </c>
      <c r="D7" s="28">
        <f>SUM(D17:D22,D8)</f>
        <v>158277</v>
      </c>
      <c r="E7" s="29">
        <f t="shared" si="0"/>
        <v>6.996753502179209</v>
      </c>
      <c r="F7" s="29">
        <f t="shared" si="1"/>
        <v>3.114160617145889</v>
      </c>
      <c r="G7" s="30" t="s">
        <v>24</v>
      </c>
      <c r="H7" s="27">
        <f t="shared" si="2"/>
        <v>137.3372</v>
      </c>
      <c r="I7" s="51">
        <v>137.3372</v>
      </c>
      <c r="J7" s="51"/>
      <c r="K7" s="51"/>
      <c r="L7" s="51"/>
      <c r="M7" s="51"/>
      <c r="N7" s="51"/>
      <c r="O7" s="51"/>
      <c r="P7" s="52">
        <v>39</v>
      </c>
      <c r="Q7" s="79">
        <v>32</v>
      </c>
      <c r="R7" s="78">
        <f t="shared" si="3"/>
        <v>252.14666666666665</v>
      </c>
      <c r="S7" s="78">
        <f t="shared" si="4"/>
        <v>329.17875</v>
      </c>
    </row>
    <row r="8" spans="1:19" s="2" customFormat="1" ht="22.5" customHeight="1">
      <c r="A8" s="31" t="s">
        <v>25</v>
      </c>
      <c r="B8" s="27">
        <f>SUM(B9:B15)</f>
        <v>23458</v>
      </c>
      <c r="C8" s="28">
        <v>23945</v>
      </c>
      <c r="D8" s="32">
        <f>SUM(D9:D16)</f>
        <v>22417</v>
      </c>
      <c r="E8" s="33">
        <f t="shared" si="0"/>
        <v>-2.0338275214032198</v>
      </c>
      <c r="F8" s="34">
        <f t="shared" si="1"/>
        <v>4.643797118258464</v>
      </c>
      <c r="G8" s="30" t="s">
        <v>26</v>
      </c>
      <c r="H8" s="27">
        <f t="shared" si="2"/>
        <v>44678.2414</v>
      </c>
      <c r="I8" s="51">
        <v>44675.2414</v>
      </c>
      <c r="J8" s="51"/>
      <c r="K8" s="51"/>
      <c r="L8" s="51"/>
      <c r="M8" s="51">
        <v>3</v>
      </c>
      <c r="N8" s="51"/>
      <c r="O8" s="51"/>
      <c r="P8" s="52">
        <v>40091</v>
      </c>
      <c r="Q8" s="79">
        <v>45144</v>
      </c>
      <c r="R8" s="78">
        <f t="shared" si="3"/>
        <v>11.442072784415448</v>
      </c>
      <c r="S8" s="78">
        <f t="shared" si="4"/>
        <v>-1.0317176147439322</v>
      </c>
    </row>
    <row r="9" spans="1:19" s="2" customFormat="1" ht="22.5" customHeight="1">
      <c r="A9" s="31" t="s">
        <v>27</v>
      </c>
      <c r="B9" s="27">
        <v>12000</v>
      </c>
      <c r="C9" s="28">
        <v>11745</v>
      </c>
      <c r="D9" s="32">
        <v>11000</v>
      </c>
      <c r="E9" s="33">
        <f t="shared" si="0"/>
        <v>2.171136653895278</v>
      </c>
      <c r="F9" s="34">
        <f t="shared" si="1"/>
        <v>9.090909090909083</v>
      </c>
      <c r="G9" s="30" t="s">
        <v>28</v>
      </c>
      <c r="H9" s="27">
        <f t="shared" si="2"/>
        <v>93429.57048499999</v>
      </c>
      <c r="I9" s="51">
        <v>88285.57048499999</v>
      </c>
      <c r="J9" s="51"/>
      <c r="K9" s="51"/>
      <c r="L9" s="51">
        <v>5000</v>
      </c>
      <c r="M9" s="51">
        <v>144</v>
      </c>
      <c r="N9" s="51"/>
      <c r="O9" s="51">
        <v>3563</v>
      </c>
      <c r="P9" s="52">
        <v>93000</v>
      </c>
      <c r="Q9" s="79">
        <v>90000</v>
      </c>
      <c r="R9" s="78">
        <f t="shared" si="3"/>
        <v>0.4619037473118093</v>
      </c>
      <c r="S9" s="78">
        <f t="shared" si="4"/>
        <v>3.810633872222202</v>
      </c>
    </row>
    <row r="10" spans="1:19" s="2" customFormat="1" ht="22.5" customHeight="1">
      <c r="A10" s="35" t="s">
        <v>29</v>
      </c>
      <c r="B10" s="27">
        <v>6000</v>
      </c>
      <c r="C10" s="28">
        <v>5700</v>
      </c>
      <c r="D10" s="32">
        <v>5400</v>
      </c>
      <c r="E10" s="33">
        <f t="shared" si="0"/>
        <v>5.263157894736836</v>
      </c>
      <c r="F10" s="34">
        <f t="shared" si="1"/>
        <v>11.111111111111116</v>
      </c>
      <c r="G10" s="36" t="s">
        <v>30</v>
      </c>
      <c r="H10" s="27">
        <f t="shared" si="2"/>
        <v>0</v>
      </c>
      <c r="I10" s="51"/>
      <c r="J10" s="51"/>
      <c r="K10" s="51"/>
      <c r="L10" s="51"/>
      <c r="M10" s="51"/>
      <c r="N10" s="51"/>
      <c r="O10" s="51"/>
      <c r="P10" s="52">
        <v>13890</v>
      </c>
      <c r="Q10" s="79">
        <v>13890</v>
      </c>
      <c r="R10" s="78">
        <f t="shared" si="3"/>
        <v>-100</v>
      </c>
      <c r="S10" s="78">
        <f t="shared" si="4"/>
        <v>-100</v>
      </c>
    </row>
    <row r="11" spans="1:19" s="2" customFormat="1" ht="22.5" customHeight="1">
      <c r="A11" s="35" t="s">
        <v>31</v>
      </c>
      <c r="B11" s="27"/>
      <c r="C11" s="28">
        <v>20</v>
      </c>
      <c r="D11" s="32">
        <v>1</v>
      </c>
      <c r="E11" s="33">
        <f t="shared" si="0"/>
        <v>-100</v>
      </c>
      <c r="F11" s="34">
        <f t="shared" si="1"/>
        <v>-100</v>
      </c>
      <c r="G11" s="30" t="s">
        <v>32</v>
      </c>
      <c r="H11" s="27">
        <f t="shared" si="2"/>
        <v>9485</v>
      </c>
      <c r="I11" s="51">
        <v>384</v>
      </c>
      <c r="J11" s="51"/>
      <c r="K11" s="51"/>
      <c r="L11" s="51">
        <v>3000</v>
      </c>
      <c r="M11" s="51">
        <v>6101</v>
      </c>
      <c r="N11" s="51"/>
      <c r="O11" s="51">
        <v>10000</v>
      </c>
      <c r="P11" s="52">
        <v>14191</v>
      </c>
      <c r="Q11" s="79">
        <v>30000</v>
      </c>
      <c r="R11" s="78">
        <f t="shared" si="3"/>
        <v>-33.16186315270242</v>
      </c>
      <c r="S11" s="78">
        <f t="shared" si="4"/>
        <v>-68.38333333333333</v>
      </c>
    </row>
    <row r="12" spans="1:19" s="2" customFormat="1" ht="22.5" customHeight="1">
      <c r="A12" s="35" t="s">
        <v>33</v>
      </c>
      <c r="B12" s="27">
        <v>3500</v>
      </c>
      <c r="C12" s="28">
        <v>3300</v>
      </c>
      <c r="D12" s="32">
        <v>3645</v>
      </c>
      <c r="E12" s="33">
        <f t="shared" si="0"/>
        <v>6.060606060606055</v>
      </c>
      <c r="F12" s="34">
        <f t="shared" si="1"/>
        <v>-3.978052126200271</v>
      </c>
      <c r="G12" s="30" t="s">
        <v>34</v>
      </c>
      <c r="H12" s="27">
        <f t="shared" si="2"/>
        <v>3073.437359</v>
      </c>
      <c r="I12" s="51">
        <v>2919.437359</v>
      </c>
      <c r="J12" s="51"/>
      <c r="K12" s="51"/>
      <c r="L12" s="51"/>
      <c r="M12" s="51">
        <v>113</v>
      </c>
      <c r="N12" s="51">
        <v>41</v>
      </c>
      <c r="O12" s="51"/>
      <c r="P12" s="52">
        <v>3440</v>
      </c>
      <c r="Q12" s="79">
        <v>3726</v>
      </c>
      <c r="R12" s="78">
        <f t="shared" si="3"/>
        <v>-10.655890726744188</v>
      </c>
      <c r="S12" s="78">
        <f t="shared" si="4"/>
        <v>-17.51375848094471</v>
      </c>
    </row>
    <row r="13" spans="1:19" s="2" customFormat="1" ht="22.5" customHeight="1">
      <c r="A13" s="35" t="s">
        <v>35</v>
      </c>
      <c r="B13" s="27">
        <v>1158</v>
      </c>
      <c r="C13" s="28">
        <v>1500</v>
      </c>
      <c r="D13" s="32">
        <v>1171</v>
      </c>
      <c r="E13" s="33">
        <f t="shared" si="0"/>
        <v>-22.799999999999997</v>
      </c>
      <c r="F13" s="34">
        <f t="shared" si="1"/>
        <v>-1.110162254483349</v>
      </c>
      <c r="G13" s="30" t="s">
        <v>36</v>
      </c>
      <c r="H13" s="27">
        <f t="shared" si="2"/>
        <v>55874.29614500001</v>
      </c>
      <c r="I13" s="51">
        <v>55420.29614500001</v>
      </c>
      <c r="J13" s="51"/>
      <c r="K13" s="51"/>
      <c r="L13" s="51"/>
      <c r="M13" s="51">
        <v>86</v>
      </c>
      <c r="N13" s="51">
        <v>368</v>
      </c>
      <c r="O13" s="51">
        <v>3754</v>
      </c>
      <c r="P13" s="52">
        <v>57885</v>
      </c>
      <c r="Q13" s="79">
        <v>67722</v>
      </c>
      <c r="R13" s="78">
        <f t="shared" si="3"/>
        <v>-3.4736181307765235</v>
      </c>
      <c r="S13" s="78">
        <f t="shared" si="4"/>
        <v>-17.49461601104514</v>
      </c>
    </row>
    <row r="14" spans="1:19" s="2" customFormat="1" ht="22.5" customHeight="1">
      <c r="A14" s="35" t="s">
        <v>37</v>
      </c>
      <c r="B14" s="27">
        <v>800</v>
      </c>
      <c r="C14" s="28">
        <v>1000</v>
      </c>
      <c r="D14" s="32">
        <v>836</v>
      </c>
      <c r="E14" s="33">
        <f t="shared" si="0"/>
        <v>-19.999999999999996</v>
      </c>
      <c r="F14" s="34">
        <f t="shared" si="1"/>
        <v>-4.30622009569378</v>
      </c>
      <c r="G14" s="30" t="s">
        <v>38</v>
      </c>
      <c r="H14" s="27">
        <f t="shared" si="2"/>
        <v>33764.059536</v>
      </c>
      <c r="I14" s="51">
        <v>32066.059536</v>
      </c>
      <c r="J14" s="51"/>
      <c r="K14" s="51">
        <v>90</v>
      </c>
      <c r="L14" s="51"/>
      <c r="M14" s="51">
        <v>45</v>
      </c>
      <c r="N14" s="51">
        <v>1563</v>
      </c>
      <c r="O14" s="51">
        <v>5000</v>
      </c>
      <c r="P14" s="52">
        <v>41712</v>
      </c>
      <c r="Q14" s="79">
        <v>54000</v>
      </c>
      <c r="R14" s="78">
        <f t="shared" si="3"/>
        <v>-19.05432600690449</v>
      </c>
      <c r="S14" s="78">
        <f t="shared" si="4"/>
        <v>-37.473963822222224</v>
      </c>
    </row>
    <row r="15" spans="1:19" s="2" customFormat="1" ht="22.5" customHeight="1">
      <c r="A15" s="35" t="s">
        <v>39</v>
      </c>
      <c r="B15" s="27">
        <v>0</v>
      </c>
      <c r="C15" s="28">
        <v>680</v>
      </c>
      <c r="D15" s="32">
        <v>346</v>
      </c>
      <c r="E15" s="33">
        <f t="shared" si="0"/>
        <v>-100</v>
      </c>
      <c r="F15" s="34">
        <f t="shared" si="1"/>
        <v>-100</v>
      </c>
      <c r="G15" s="30" t="s">
        <v>40</v>
      </c>
      <c r="H15" s="27">
        <f t="shared" si="2"/>
        <v>6353.27047</v>
      </c>
      <c r="I15" s="51">
        <v>4061.2704700000004</v>
      </c>
      <c r="J15" s="51"/>
      <c r="K15" s="51"/>
      <c r="L15" s="51"/>
      <c r="M15" s="51">
        <v>2292</v>
      </c>
      <c r="N15" s="51"/>
      <c r="O15" s="51"/>
      <c r="P15" s="52">
        <v>4861</v>
      </c>
      <c r="Q15" s="79">
        <v>13359</v>
      </c>
      <c r="R15" s="78">
        <f t="shared" si="3"/>
        <v>30.698837070561623</v>
      </c>
      <c r="S15" s="78">
        <f t="shared" si="4"/>
        <v>-52.44202058537315</v>
      </c>
    </row>
    <row r="16" spans="1:19" s="2" customFormat="1" ht="22.5" customHeight="1">
      <c r="A16" s="35" t="s">
        <v>41</v>
      </c>
      <c r="B16" s="37"/>
      <c r="C16" s="38"/>
      <c r="D16" s="32">
        <v>18</v>
      </c>
      <c r="E16" s="33"/>
      <c r="F16" s="34"/>
      <c r="G16" s="39" t="s">
        <v>42</v>
      </c>
      <c r="H16" s="27">
        <f t="shared" si="2"/>
        <v>30863.378608</v>
      </c>
      <c r="I16" s="51">
        <v>13637.378607999999</v>
      </c>
      <c r="J16" s="51">
        <v>500</v>
      </c>
      <c r="K16" s="51"/>
      <c r="L16" s="51">
        <v>15000</v>
      </c>
      <c r="M16" s="51">
        <v>1726</v>
      </c>
      <c r="N16" s="51"/>
      <c r="O16" s="51"/>
      <c r="P16" s="52">
        <v>28902</v>
      </c>
      <c r="Q16" s="79">
        <f>75000-8091</f>
        <v>66909</v>
      </c>
      <c r="R16" s="78">
        <f t="shared" si="3"/>
        <v>6.78630754965055</v>
      </c>
      <c r="S16" s="78">
        <f t="shared" si="4"/>
        <v>-53.87260516821355</v>
      </c>
    </row>
    <row r="17" spans="1:19" s="2" customFormat="1" ht="25.5" customHeight="1">
      <c r="A17" s="31" t="s">
        <v>43</v>
      </c>
      <c r="B17" s="27">
        <v>8000</v>
      </c>
      <c r="C17" s="28">
        <v>16000</v>
      </c>
      <c r="D17" s="32">
        <v>5984</v>
      </c>
      <c r="E17" s="33">
        <f>(B17/C17-1)*100</f>
        <v>-50</v>
      </c>
      <c r="F17" s="34">
        <f>(B18/D18-1)*100</f>
        <v>25.902299815343287</v>
      </c>
      <c r="G17" s="39" t="s">
        <v>44</v>
      </c>
      <c r="H17" s="27">
        <f t="shared" si="2"/>
        <v>52456.831657999996</v>
      </c>
      <c r="I17" s="51">
        <v>8420.831658</v>
      </c>
      <c r="J17" s="51"/>
      <c r="K17" s="51"/>
      <c r="L17" s="51">
        <v>10000</v>
      </c>
      <c r="M17" s="51">
        <v>10019</v>
      </c>
      <c r="N17" s="51">
        <v>24017</v>
      </c>
      <c r="O17" s="51">
        <v>14482</v>
      </c>
      <c r="P17" s="28">
        <v>32224</v>
      </c>
      <c r="Q17" s="79">
        <v>44032</v>
      </c>
      <c r="R17" s="78">
        <f t="shared" si="3"/>
        <v>62.78808235476663</v>
      </c>
      <c r="S17" s="78">
        <f t="shared" si="4"/>
        <v>19.133429455850283</v>
      </c>
    </row>
    <row r="18" spans="1:19" s="2" customFormat="1" ht="24" customHeight="1">
      <c r="A18" s="31" t="s">
        <v>45</v>
      </c>
      <c r="B18" s="27">
        <v>15000</v>
      </c>
      <c r="C18" s="28">
        <v>25000</v>
      </c>
      <c r="D18" s="32">
        <v>11914</v>
      </c>
      <c r="E18" s="33">
        <f>(B18/C18-1)*100</f>
        <v>-40</v>
      </c>
      <c r="F18" s="34">
        <f>(B18/D18-1)*100</f>
        <v>25.902299815343287</v>
      </c>
      <c r="G18" s="39" t="s">
        <v>46</v>
      </c>
      <c r="H18" s="27">
        <f t="shared" si="2"/>
        <v>8894.292168</v>
      </c>
      <c r="I18" s="51">
        <v>6465.292168</v>
      </c>
      <c r="J18" s="51"/>
      <c r="K18" s="51"/>
      <c r="L18" s="51"/>
      <c r="M18" s="51">
        <v>2429</v>
      </c>
      <c r="N18" s="51"/>
      <c r="O18" s="51"/>
      <c r="P18" s="28">
        <v>12851</v>
      </c>
      <c r="Q18" s="79">
        <v>10234</v>
      </c>
      <c r="R18" s="78">
        <f t="shared" si="3"/>
        <v>-30.789104598863904</v>
      </c>
      <c r="S18" s="78">
        <f t="shared" si="4"/>
        <v>-13.090754660934145</v>
      </c>
    </row>
    <row r="19" spans="1:19" s="2" customFormat="1" ht="22.5" customHeight="1">
      <c r="A19" s="31" t="s">
        <v>47</v>
      </c>
      <c r="B19" s="27"/>
      <c r="C19" s="38"/>
      <c r="D19" s="38"/>
      <c r="E19" s="38"/>
      <c r="F19" s="34"/>
      <c r="G19" s="40" t="s">
        <v>48</v>
      </c>
      <c r="H19" s="27">
        <f t="shared" si="2"/>
        <v>1908</v>
      </c>
      <c r="I19" s="51">
        <v>33</v>
      </c>
      <c r="J19" s="51"/>
      <c r="K19" s="51"/>
      <c r="L19" s="51"/>
      <c r="M19" s="51">
        <v>1875</v>
      </c>
      <c r="N19" s="51"/>
      <c r="O19" s="51">
        <v>2000</v>
      </c>
      <c r="P19" s="28">
        <v>40</v>
      </c>
      <c r="Q19" s="79">
        <v>811</v>
      </c>
      <c r="R19" s="78">
        <f t="shared" si="3"/>
        <v>4670</v>
      </c>
      <c r="S19" s="78">
        <f t="shared" si="4"/>
        <v>135.26510480887794</v>
      </c>
    </row>
    <row r="20" spans="1:19" s="2" customFormat="1" ht="22.5" customHeight="1">
      <c r="A20" s="31" t="s">
        <v>49</v>
      </c>
      <c r="B20" s="27">
        <f>B7-B8-B22-B21-B18-B17</f>
        <v>105609</v>
      </c>
      <c r="C20" s="28">
        <v>70000</v>
      </c>
      <c r="D20" s="41">
        <v>107106</v>
      </c>
      <c r="E20" s="33">
        <f>(B20/C20-1)*100</f>
        <v>50.86999999999999</v>
      </c>
      <c r="F20" s="34">
        <f>(B20/D20-1)*100</f>
        <v>-1.3976808021959553</v>
      </c>
      <c r="G20" s="42" t="s">
        <v>50</v>
      </c>
      <c r="H20" s="27">
        <f t="shared" si="2"/>
        <v>963</v>
      </c>
      <c r="I20" s="51"/>
      <c r="J20" s="51"/>
      <c r="K20" s="51"/>
      <c r="L20" s="51"/>
      <c r="M20" s="51">
        <v>963</v>
      </c>
      <c r="N20" s="51"/>
      <c r="O20" s="51">
        <v>1000</v>
      </c>
      <c r="P20" s="28">
        <v>1775</v>
      </c>
      <c r="Q20" s="79">
        <v>934</v>
      </c>
      <c r="R20" s="78"/>
      <c r="S20" s="78">
        <f t="shared" si="4"/>
        <v>3.104925053533192</v>
      </c>
    </row>
    <row r="21" spans="1:19" s="2" customFormat="1" ht="22.5" customHeight="1">
      <c r="A21" s="31" t="s">
        <v>51</v>
      </c>
      <c r="B21" s="43">
        <v>90</v>
      </c>
      <c r="C21" s="28">
        <v>85</v>
      </c>
      <c r="D21" s="41">
        <v>86</v>
      </c>
      <c r="E21" s="33">
        <v>-100</v>
      </c>
      <c r="F21" s="34">
        <f>(B22/D22-1)*100</f>
        <v>2.5905292479108555</v>
      </c>
      <c r="G21" s="44" t="s">
        <v>52</v>
      </c>
      <c r="H21" s="27">
        <f t="shared" si="2"/>
        <v>25</v>
      </c>
      <c r="I21" s="51"/>
      <c r="J21" s="51"/>
      <c r="K21" s="51"/>
      <c r="L21" s="51"/>
      <c r="M21" s="51">
        <v>25</v>
      </c>
      <c r="N21" s="51"/>
      <c r="O21" s="51"/>
      <c r="P21" s="28">
        <v>0</v>
      </c>
      <c r="Q21" s="79"/>
      <c r="R21" s="78"/>
      <c r="S21" s="78"/>
    </row>
    <row r="22" spans="1:19" s="2" customFormat="1" ht="22.5" customHeight="1">
      <c r="A22" s="45" t="s">
        <v>53</v>
      </c>
      <c r="B22" s="27">
        <v>11049</v>
      </c>
      <c r="C22" s="28">
        <v>17503.599999999977</v>
      </c>
      <c r="D22" s="41">
        <v>10770</v>
      </c>
      <c r="E22" s="33">
        <f aca="true" t="shared" si="5" ref="E22:E30">(B22/C22-1)*100</f>
        <v>-36.87584268379068</v>
      </c>
      <c r="F22" s="34">
        <f>(B23/D23-1)*100</f>
        <v>-6.066545793110212</v>
      </c>
      <c r="G22" s="46" t="s">
        <v>54</v>
      </c>
      <c r="H22" s="27">
        <f t="shared" si="2"/>
        <v>7188.167164</v>
      </c>
      <c r="I22" s="51">
        <v>7188.167164</v>
      </c>
      <c r="J22" s="51"/>
      <c r="K22" s="51"/>
      <c r="L22" s="51"/>
      <c r="M22" s="51"/>
      <c r="N22" s="51"/>
      <c r="O22" s="51"/>
      <c r="P22" s="52">
        <v>6780</v>
      </c>
      <c r="Q22" s="80">
        <v>102</v>
      </c>
      <c r="R22" s="78">
        <f t="shared" si="3"/>
        <v>6.020164660766958</v>
      </c>
      <c r="S22" s="78">
        <f t="shared" si="4"/>
        <v>6947.222709803923</v>
      </c>
    </row>
    <row r="23" spans="1:19" s="2" customFormat="1" ht="22.5" customHeight="1">
      <c r="A23" s="47" t="s">
        <v>55</v>
      </c>
      <c r="B23" s="27">
        <f>B24+B29+B30</f>
        <v>115014</v>
      </c>
      <c r="C23" s="28">
        <v>62921</v>
      </c>
      <c r="D23" s="28">
        <f>D24+D29+D30</f>
        <v>122442</v>
      </c>
      <c r="E23" s="33">
        <f t="shared" si="5"/>
        <v>82.79111902226602</v>
      </c>
      <c r="F23" s="34">
        <f aca="true" t="shared" si="6" ref="F10:F39">(B23/D23-1)*100</f>
        <v>-6.066545793110212</v>
      </c>
      <c r="G23" s="48" t="s">
        <v>56</v>
      </c>
      <c r="H23" s="27">
        <f t="shared" si="2"/>
        <v>20853.012733</v>
      </c>
      <c r="I23" s="51">
        <v>20065.012733</v>
      </c>
      <c r="J23" s="51"/>
      <c r="K23" s="51"/>
      <c r="L23" s="51"/>
      <c r="M23" s="51">
        <v>788</v>
      </c>
      <c r="N23" s="51"/>
      <c r="O23" s="51"/>
      <c r="P23" s="52">
        <v>19578</v>
      </c>
      <c r="Q23" s="79">
        <v>19361</v>
      </c>
      <c r="R23" s="78">
        <f t="shared" si="3"/>
        <v>6.512476928184685</v>
      </c>
      <c r="S23" s="78">
        <f t="shared" si="4"/>
        <v>7.70627928825991</v>
      </c>
    </row>
    <row r="24" spans="1:19" s="2" customFormat="1" ht="22.5" customHeight="1">
      <c r="A24" s="31" t="s">
        <v>57</v>
      </c>
      <c r="B24" s="27">
        <v>24940</v>
      </c>
      <c r="C24" s="28">
        <v>24940</v>
      </c>
      <c r="D24" s="28">
        <v>24940</v>
      </c>
      <c r="E24" s="33">
        <f t="shared" si="5"/>
        <v>0</v>
      </c>
      <c r="F24" s="34"/>
      <c r="G24" s="46" t="s">
        <v>58</v>
      </c>
      <c r="H24" s="27">
        <f t="shared" si="2"/>
        <v>2163.878656</v>
      </c>
      <c r="I24" s="51">
        <v>2163.878656</v>
      </c>
      <c r="J24" s="51"/>
      <c r="K24" s="51"/>
      <c r="L24" s="51"/>
      <c r="M24" s="51"/>
      <c r="N24" s="51"/>
      <c r="O24" s="51"/>
      <c r="P24" s="52">
        <v>2062</v>
      </c>
      <c r="Q24" s="80">
        <v>2157</v>
      </c>
      <c r="R24" s="78">
        <f t="shared" si="3"/>
        <v>4.940768962172637</v>
      </c>
      <c r="S24" s="78">
        <f t="shared" si="4"/>
        <v>0.3188992118683398</v>
      </c>
    </row>
    <row r="25" spans="1:19" s="2" customFormat="1" ht="22.5" customHeight="1">
      <c r="A25" s="31" t="s">
        <v>59</v>
      </c>
      <c r="B25" s="27">
        <v>12411</v>
      </c>
      <c r="C25" s="28">
        <v>12411</v>
      </c>
      <c r="D25" s="28">
        <v>12411</v>
      </c>
      <c r="E25" s="33">
        <f t="shared" si="5"/>
        <v>0</v>
      </c>
      <c r="F25" s="34"/>
      <c r="G25" s="49" t="s">
        <v>60</v>
      </c>
      <c r="H25" s="27">
        <f t="shared" si="2"/>
        <v>2195.378112</v>
      </c>
      <c r="I25" s="51">
        <v>2195.378112</v>
      </c>
      <c r="J25" s="51"/>
      <c r="K25" s="51"/>
      <c r="L25" s="51"/>
      <c r="M25" s="51"/>
      <c r="N25" s="51"/>
      <c r="O25" s="51"/>
      <c r="P25" s="52">
        <v>2444</v>
      </c>
      <c r="Q25" s="80">
        <v>2763</v>
      </c>
      <c r="R25" s="78">
        <f t="shared" si="3"/>
        <v>-10.172745008183314</v>
      </c>
      <c r="S25" s="78">
        <f t="shared" si="4"/>
        <v>-20.543680347448433</v>
      </c>
    </row>
    <row r="26" spans="1:19" s="2" customFormat="1" ht="22.5" customHeight="1">
      <c r="A26" s="31" t="s">
        <v>61</v>
      </c>
      <c r="B26" s="27">
        <v>2289</v>
      </c>
      <c r="C26" s="28">
        <v>2289</v>
      </c>
      <c r="D26" s="28">
        <v>2289</v>
      </c>
      <c r="E26" s="33">
        <f t="shared" si="5"/>
        <v>0</v>
      </c>
      <c r="F26" s="34"/>
      <c r="G26" s="47" t="s">
        <v>62</v>
      </c>
      <c r="H26" s="27">
        <f t="shared" si="2"/>
        <v>5000</v>
      </c>
      <c r="I26" s="51"/>
      <c r="J26" s="51">
        <v>5000</v>
      </c>
      <c r="K26" s="51"/>
      <c r="L26" s="51"/>
      <c r="M26" s="51"/>
      <c r="N26" s="51"/>
      <c r="O26" s="51"/>
      <c r="P26" s="52">
        <v>5000</v>
      </c>
      <c r="Q26" s="79"/>
      <c r="R26" s="78">
        <f t="shared" si="3"/>
        <v>0</v>
      </c>
      <c r="S26" s="78"/>
    </row>
    <row r="27" spans="1:19" s="2" customFormat="1" ht="22.5" customHeight="1">
      <c r="A27" s="31" t="s">
        <v>63</v>
      </c>
      <c r="B27" s="27">
        <v>3172</v>
      </c>
      <c r="C27" s="28">
        <v>3172</v>
      </c>
      <c r="D27" s="28">
        <v>3172</v>
      </c>
      <c r="E27" s="33">
        <f t="shared" si="5"/>
        <v>0</v>
      </c>
      <c r="F27" s="34"/>
      <c r="G27" s="50" t="s">
        <v>64</v>
      </c>
      <c r="H27" s="27">
        <f t="shared" si="2"/>
        <v>11111</v>
      </c>
      <c r="I27" s="51"/>
      <c r="J27" s="51">
        <v>10016</v>
      </c>
      <c r="K27" s="51">
        <v>304</v>
      </c>
      <c r="L27" s="51"/>
      <c r="M27" s="51">
        <v>27</v>
      </c>
      <c r="N27" s="51">
        <v>764</v>
      </c>
      <c r="O27" s="51"/>
      <c r="P27" s="28">
        <v>24120</v>
      </c>
      <c r="Q27" s="79">
        <v>2980</v>
      </c>
      <c r="R27" s="78">
        <f t="shared" si="3"/>
        <v>-53.93449419568823</v>
      </c>
      <c r="S27" s="78">
        <f t="shared" si="4"/>
        <v>272.85234899328856</v>
      </c>
    </row>
    <row r="28" spans="1:19" s="2" customFormat="1" ht="22.5" customHeight="1">
      <c r="A28" s="31" t="s">
        <v>65</v>
      </c>
      <c r="B28" s="27">
        <v>7068</v>
      </c>
      <c r="C28" s="28">
        <v>7068</v>
      </c>
      <c r="D28" s="28">
        <v>7068</v>
      </c>
      <c r="E28" s="33">
        <f t="shared" si="5"/>
        <v>0</v>
      </c>
      <c r="F28" s="34"/>
      <c r="G28" s="50" t="s">
        <v>66</v>
      </c>
      <c r="H28" s="27">
        <f t="shared" si="2"/>
        <v>9300</v>
      </c>
      <c r="I28" s="51"/>
      <c r="J28" s="51">
        <v>9300</v>
      </c>
      <c r="K28" s="51"/>
      <c r="L28" s="51"/>
      <c r="M28" s="51"/>
      <c r="N28" s="51"/>
      <c r="O28" s="51"/>
      <c r="P28" s="28">
        <v>8700</v>
      </c>
      <c r="Q28" s="79">
        <v>8091</v>
      </c>
      <c r="R28" s="78">
        <f t="shared" si="3"/>
        <v>6.896551724137923</v>
      </c>
      <c r="S28" s="78">
        <f t="shared" si="4"/>
        <v>14.942528735632177</v>
      </c>
    </row>
    <row r="29" spans="1:19" s="2" customFormat="1" ht="22.5" customHeight="1">
      <c r="A29" s="31" t="s">
        <v>67</v>
      </c>
      <c r="B29" s="51"/>
      <c r="C29" s="52">
        <v>37978</v>
      </c>
      <c r="D29" s="28">
        <v>61108</v>
      </c>
      <c r="E29" s="33">
        <f t="shared" si="5"/>
        <v>-100</v>
      </c>
      <c r="F29" s="34">
        <f t="shared" si="6"/>
        <v>-100</v>
      </c>
      <c r="G29" s="50" t="s">
        <v>68</v>
      </c>
      <c r="H29" s="27">
        <f t="shared" si="2"/>
        <v>0</v>
      </c>
      <c r="I29" s="51"/>
      <c r="J29" s="51"/>
      <c r="K29" s="51"/>
      <c r="L29" s="51"/>
      <c r="M29" s="51"/>
      <c r="N29" s="51"/>
      <c r="O29" s="51"/>
      <c r="P29" s="28">
        <v>40</v>
      </c>
      <c r="Q29" s="81">
        <v>8962</v>
      </c>
      <c r="R29" s="78">
        <f t="shared" si="3"/>
        <v>-100</v>
      </c>
      <c r="S29" s="78">
        <f t="shared" si="4"/>
        <v>-100</v>
      </c>
    </row>
    <row r="30" spans="1:19" s="2" customFormat="1" ht="22.5" customHeight="1">
      <c r="A30" s="47" t="s">
        <v>69</v>
      </c>
      <c r="B30" s="51">
        <v>90074</v>
      </c>
      <c r="C30" s="52">
        <v>3</v>
      </c>
      <c r="D30" s="52">
        <v>36394</v>
      </c>
      <c r="E30" s="33">
        <f t="shared" si="5"/>
        <v>3002366.666666667</v>
      </c>
      <c r="F30" s="34">
        <f t="shared" si="6"/>
        <v>147.49684013848437</v>
      </c>
      <c r="G30" s="47" t="s">
        <v>70</v>
      </c>
      <c r="H30" s="27">
        <f>H31+H32+H33</f>
        <v>101869</v>
      </c>
      <c r="I30" s="27"/>
      <c r="J30" s="27"/>
      <c r="K30" s="27"/>
      <c r="L30" s="27"/>
      <c r="M30" s="27"/>
      <c r="N30" s="27"/>
      <c r="O30" s="27"/>
      <c r="P30" s="28">
        <v>94502</v>
      </c>
      <c r="Q30" s="28">
        <f>Q31+Q33</f>
        <v>112802</v>
      </c>
      <c r="R30" s="78">
        <f t="shared" si="3"/>
        <v>7.795602209477037</v>
      </c>
      <c r="S30" s="78">
        <f t="shared" si="4"/>
        <v>-9.69220403893548</v>
      </c>
    </row>
    <row r="31" spans="1:19" s="2" customFormat="1" ht="22.5" customHeight="1">
      <c r="A31" s="53"/>
      <c r="B31" s="54"/>
      <c r="C31" s="47"/>
      <c r="D31" s="47"/>
      <c r="E31" s="33"/>
      <c r="F31" s="34"/>
      <c r="G31" s="42" t="s">
        <v>71</v>
      </c>
      <c r="H31" s="27">
        <f>I31+J31+L31</f>
        <v>2341</v>
      </c>
      <c r="I31" s="27"/>
      <c r="J31" s="27">
        <v>2341</v>
      </c>
      <c r="K31" s="27"/>
      <c r="L31" s="27"/>
      <c r="M31" s="27"/>
      <c r="N31" s="27"/>
      <c r="O31" s="27"/>
      <c r="P31" s="28">
        <v>2341</v>
      </c>
      <c r="Q31" s="28">
        <v>2341</v>
      </c>
      <c r="R31" s="78">
        <f t="shared" si="3"/>
        <v>0</v>
      </c>
      <c r="S31" s="78">
        <f t="shared" si="4"/>
        <v>0</v>
      </c>
    </row>
    <row r="32" spans="1:19" s="2" customFormat="1" ht="22.5" customHeight="1">
      <c r="A32" s="47" t="s">
        <v>72</v>
      </c>
      <c r="B32" s="27">
        <v>56561</v>
      </c>
      <c r="C32" s="28">
        <v>18270</v>
      </c>
      <c r="D32" s="55">
        <v>20370</v>
      </c>
      <c r="E32" s="33">
        <f>(B32/C32-1)*100</f>
        <v>209.58401751505198</v>
      </c>
      <c r="F32" s="34">
        <f t="shared" si="6"/>
        <v>177.66813942071673</v>
      </c>
      <c r="G32" s="40" t="s">
        <v>73</v>
      </c>
      <c r="H32" s="27">
        <f>I32+J32+L32</f>
        <v>0</v>
      </c>
      <c r="I32" s="57"/>
      <c r="J32" s="57"/>
      <c r="K32" s="57"/>
      <c r="L32" s="57"/>
      <c r="M32" s="57"/>
      <c r="N32" s="57"/>
      <c r="O32" s="57"/>
      <c r="P32" s="74"/>
      <c r="Q32" s="74"/>
      <c r="R32" s="78"/>
      <c r="S32" s="78"/>
    </row>
    <row r="33" spans="1:19" s="2" customFormat="1" ht="21.75" customHeight="1">
      <c r="A33" s="47"/>
      <c r="B33" s="27"/>
      <c r="C33" s="28"/>
      <c r="D33" s="52"/>
      <c r="E33" s="33"/>
      <c r="F33" s="34"/>
      <c r="G33" s="47" t="s">
        <v>74</v>
      </c>
      <c r="H33" s="27">
        <f>I33+J33+L33</f>
        <v>99528</v>
      </c>
      <c r="I33" s="27"/>
      <c r="J33" s="27">
        <v>99528</v>
      </c>
      <c r="K33" s="27"/>
      <c r="L33" s="27"/>
      <c r="M33" s="27"/>
      <c r="N33" s="27"/>
      <c r="O33" s="27"/>
      <c r="P33" s="28">
        <v>92161</v>
      </c>
      <c r="Q33" s="28">
        <v>110461</v>
      </c>
      <c r="R33" s="78">
        <f>(H33/P33-1)*100</f>
        <v>7.9936198608955955</v>
      </c>
      <c r="S33" s="78">
        <f>(H33/Q33-1)*100</f>
        <v>-9.897610921501709</v>
      </c>
    </row>
    <row r="34" spans="1:19" s="2" customFormat="1" ht="22.5" customHeight="1">
      <c r="A34" s="47" t="s">
        <v>75</v>
      </c>
      <c r="B34" s="27"/>
      <c r="C34" s="28"/>
      <c r="D34" s="28">
        <v>74000</v>
      </c>
      <c r="E34" s="33"/>
      <c r="F34" s="34">
        <f t="shared" si="6"/>
        <v>-100</v>
      </c>
      <c r="G34" s="56" t="s">
        <v>76</v>
      </c>
      <c r="H34" s="27">
        <f>I34+J34+L34</f>
        <v>56564</v>
      </c>
      <c r="I34" s="75"/>
      <c r="J34" s="75">
        <v>56564</v>
      </c>
      <c r="K34" s="75"/>
      <c r="L34" s="75"/>
      <c r="M34" s="75"/>
      <c r="N34" s="75"/>
      <c r="O34" s="75"/>
      <c r="P34" s="28">
        <v>20370</v>
      </c>
      <c r="Q34" s="28">
        <v>20370</v>
      </c>
      <c r="R34" s="78">
        <f>(H34/P34-1)*100</f>
        <v>177.68286696121746</v>
      </c>
      <c r="S34" s="78">
        <f>(H34/Q34-1)*100</f>
        <v>177.68286696121746</v>
      </c>
    </row>
    <row r="35" spans="1:19" s="2" customFormat="1" ht="18.75" customHeight="1">
      <c r="A35" s="47"/>
      <c r="B35" s="27"/>
      <c r="C35" s="28"/>
      <c r="D35" s="28"/>
      <c r="E35" s="33"/>
      <c r="F35" s="34"/>
      <c r="G35" s="56"/>
      <c r="H35" s="57"/>
      <c r="I35" s="74"/>
      <c r="J35" s="74"/>
      <c r="K35" s="74"/>
      <c r="L35" s="74"/>
      <c r="M35" s="74"/>
      <c r="N35" s="74"/>
      <c r="O35" s="74"/>
      <c r="P35" s="74"/>
      <c r="Q35" s="28"/>
      <c r="R35" s="78"/>
      <c r="S35" s="78"/>
    </row>
    <row r="36" spans="1:19" s="2" customFormat="1" ht="24" customHeight="1">
      <c r="A36" s="47" t="s">
        <v>77</v>
      </c>
      <c r="B36" s="27"/>
      <c r="C36" s="28">
        <v>17274</v>
      </c>
      <c r="D36" s="28">
        <v>17347</v>
      </c>
      <c r="E36" s="33">
        <f>(B36/C36-1)*100</f>
        <v>-100</v>
      </c>
      <c r="F36" s="34">
        <f t="shared" si="6"/>
        <v>-100</v>
      </c>
      <c r="G36" s="47" t="s">
        <v>78</v>
      </c>
      <c r="H36" s="27">
        <f>B39-H39</f>
        <v>531</v>
      </c>
      <c r="I36" s="28"/>
      <c r="J36" s="28"/>
      <c r="K36" s="28"/>
      <c r="L36" s="28"/>
      <c r="M36" s="28"/>
      <c r="N36" s="28"/>
      <c r="O36" s="28"/>
      <c r="P36" s="28">
        <v>4520.5</v>
      </c>
      <c r="Q36" s="28">
        <v>10000</v>
      </c>
      <c r="R36" s="78">
        <f>(H36/P36-1)*100</f>
        <v>-88.25351177967039</v>
      </c>
      <c r="S36" s="78">
        <f>(H36/Q36-1)*100</f>
        <v>-94.69</v>
      </c>
    </row>
    <row r="37" spans="1:19" s="2" customFormat="1" ht="16.5" customHeight="1">
      <c r="A37" s="47"/>
      <c r="B37" s="27"/>
      <c r="C37" s="28"/>
      <c r="D37" s="28"/>
      <c r="E37" s="33"/>
      <c r="F37" s="34"/>
      <c r="G37" s="47"/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78"/>
      <c r="S37" s="78"/>
    </row>
    <row r="38" spans="1:19" s="2" customFormat="1" ht="20.25" customHeight="1">
      <c r="A38" s="31" t="s">
        <v>79</v>
      </c>
      <c r="B38" s="27">
        <v>29410</v>
      </c>
      <c r="C38" s="28">
        <v>42830</v>
      </c>
      <c r="D38" s="58">
        <v>41466</v>
      </c>
      <c r="E38" s="33">
        <f>(B38/C38-1)*100</f>
        <v>-31.333177679196822</v>
      </c>
      <c r="F38" s="34">
        <f t="shared" si="6"/>
        <v>-29.07442241836685</v>
      </c>
      <c r="G38" s="47" t="s">
        <v>80</v>
      </c>
      <c r="H38" s="27"/>
      <c r="I38" s="28"/>
      <c r="J38" s="28"/>
      <c r="K38" s="28"/>
      <c r="L38" s="28"/>
      <c r="M38" s="28"/>
      <c r="N38" s="28"/>
      <c r="O38" s="28"/>
      <c r="P38" s="28">
        <v>2732</v>
      </c>
      <c r="Q38" s="28">
        <v>15584</v>
      </c>
      <c r="R38" s="78">
        <f>(H38/P38-1)*100</f>
        <v>-100</v>
      </c>
      <c r="S38" s="78">
        <f>(H38/Q38-1)*100</f>
        <v>-100</v>
      </c>
    </row>
    <row r="39" spans="1:19" s="2" customFormat="1" ht="22.5" customHeight="1">
      <c r="A39" s="59" t="s">
        <v>81</v>
      </c>
      <c r="B39" s="60">
        <f>B38+B36+B34+B23+B5+B32</f>
        <v>680685</v>
      </c>
      <c r="C39" s="61">
        <v>598223.5</v>
      </c>
      <c r="D39" s="61">
        <f>D5++D23+D32+D34+D36+D38</f>
        <v>732554</v>
      </c>
      <c r="E39" s="62">
        <f>(B39/C39-1)*100</f>
        <v>13.784396634368257</v>
      </c>
      <c r="F39" s="63">
        <f t="shared" si="6"/>
        <v>-7.080570169571121</v>
      </c>
      <c r="G39" s="64" t="s">
        <v>82</v>
      </c>
      <c r="H39" s="60">
        <f>H5+H30+H34+H38</f>
        <v>680154</v>
      </c>
      <c r="I39" s="76"/>
      <c r="J39" s="76"/>
      <c r="K39" s="76"/>
      <c r="L39" s="76"/>
      <c r="M39" s="76"/>
      <c r="N39" s="76"/>
      <c r="O39" s="76"/>
      <c r="P39" s="76">
        <v>598223.5</v>
      </c>
      <c r="Q39" s="76">
        <f>Q5+Q30+Q34+Q36+Q38</f>
        <v>732554</v>
      </c>
      <c r="R39" s="82">
        <f>(H39/P39-1)*100</f>
        <v>13.69563382247605</v>
      </c>
      <c r="S39" s="82">
        <f>(H39/Q39-1)*100</f>
        <v>-7.153056293460958</v>
      </c>
    </row>
    <row r="40" spans="2:8" s="2" customFormat="1" ht="15.75" customHeight="1">
      <c r="B40" s="10"/>
      <c r="C40" s="11"/>
      <c r="D40" s="11"/>
      <c r="E40" s="12"/>
      <c r="F40" s="65"/>
      <c r="H40" s="66"/>
    </row>
    <row r="41" spans="2:17" s="2" customFormat="1" ht="16.5" customHeight="1">
      <c r="B41" s="10"/>
      <c r="C41" s="11"/>
      <c r="D41" s="11"/>
      <c r="E41" s="12"/>
      <c r="F41" s="65"/>
      <c r="H41" s="66"/>
      <c r="Q41" s="2">
        <f>Q39-D39</f>
        <v>0</v>
      </c>
    </row>
    <row r="42" spans="2:8" s="2" customFormat="1" ht="22.5" customHeight="1">
      <c r="B42" s="10"/>
      <c r="C42" s="11"/>
      <c r="D42" s="11"/>
      <c r="E42" s="12"/>
      <c r="F42" s="65"/>
      <c r="H42" s="66"/>
    </row>
    <row r="43" spans="2:8" s="2" customFormat="1" ht="24" customHeight="1">
      <c r="B43" s="10"/>
      <c r="C43" s="11"/>
      <c r="D43" s="11"/>
      <c r="E43" s="12"/>
      <c r="F43" s="65"/>
      <c r="G43" s="66"/>
      <c r="H43" s="66"/>
    </row>
    <row r="44" spans="2:19" s="2" customFormat="1" ht="18" customHeight="1">
      <c r="B44" s="10"/>
      <c r="C44" s="11"/>
      <c r="D44" s="11"/>
      <c r="E44" s="12"/>
      <c r="F44" s="65"/>
      <c r="G44" s="67"/>
      <c r="H44" s="10"/>
      <c r="I44" s="5"/>
      <c r="J44" s="5"/>
      <c r="K44" s="5"/>
      <c r="L44" s="5"/>
      <c r="M44" s="5"/>
      <c r="N44" s="5"/>
      <c r="O44" s="5"/>
      <c r="P44" s="11"/>
      <c r="Q44" s="11"/>
      <c r="R44" s="12"/>
      <c r="S44" s="12"/>
    </row>
    <row r="45" spans="2:19" s="2" customFormat="1" ht="18" customHeight="1">
      <c r="B45" s="10"/>
      <c r="C45" s="11"/>
      <c r="D45" s="11"/>
      <c r="E45" s="12"/>
      <c r="F45" s="65"/>
      <c r="G45" s="67"/>
      <c r="H45" s="10"/>
      <c r="I45" s="5"/>
      <c r="J45" s="5"/>
      <c r="K45" s="5"/>
      <c r="L45" s="5"/>
      <c r="M45" s="5"/>
      <c r="N45" s="5"/>
      <c r="O45" s="5"/>
      <c r="P45" s="11"/>
      <c r="Q45" s="11"/>
      <c r="R45" s="12"/>
      <c r="S45" s="12"/>
    </row>
    <row r="46" spans="2:19" s="2" customFormat="1" ht="18" customHeight="1">
      <c r="B46" s="10"/>
      <c r="C46" s="11"/>
      <c r="D46" s="11"/>
      <c r="E46" s="12"/>
      <c r="F46" s="65"/>
      <c r="G46" s="67"/>
      <c r="H46" s="10"/>
      <c r="I46" s="5"/>
      <c r="J46" s="5"/>
      <c r="K46" s="5"/>
      <c r="L46" s="5"/>
      <c r="M46" s="5"/>
      <c r="N46" s="5"/>
      <c r="O46" s="5"/>
      <c r="P46" s="11"/>
      <c r="Q46" s="11"/>
      <c r="R46" s="12"/>
      <c r="S46" s="12"/>
    </row>
    <row r="47" spans="2:19" s="2" customFormat="1" ht="18" customHeight="1">
      <c r="B47" s="10"/>
      <c r="C47" s="11"/>
      <c r="D47" s="11"/>
      <c r="E47" s="12"/>
      <c r="F47" s="65"/>
      <c r="G47" s="67"/>
      <c r="H47" s="10"/>
      <c r="I47" s="5"/>
      <c r="J47" s="5"/>
      <c r="K47" s="5"/>
      <c r="L47" s="5"/>
      <c r="M47" s="5"/>
      <c r="N47" s="5"/>
      <c r="O47" s="5"/>
      <c r="P47" s="11"/>
      <c r="Q47" s="11"/>
      <c r="R47" s="12"/>
      <c r="S47" s="12"/>
    </row>
    <row r="48" spans="2:19" s="2" customFormat="1" ht="18" customHeight="1">
      <c r="B48" s="10"/>
      <c r="C48" s="11"/>
      <c r="D48" s="11"/>
      <c r="E48" s="12"/>
      <c r="F48" s="65"/>
      <c r="G48" s="67"/>
      <c r="H48" s="10"/>
      <c r="I48" s="5"/>
      <c r="J48" s="5"/>
      <c r="K48" s="5"/>
      <c r="L48" s="5"/>
      <c r="M48" s="5"/>
      <c r="N48" s="5"/>
      <c r="O48" s="5"/>
      <c r="P48" s="11"/>
      <c r="Q48" s="11"/>
      <c r="R48" s="12"/>
      <c r="S48" s="12"/>
    </row>
    <row r="49" spans="2:19" s="2" customFormat="1" ht="18" customHeight="1">
      <c r="B49" s="10"/>
      <c r="C49" s="11"/>
      <c r="D49" s="11"/>
      <c r="E49" s="12"/>
      <c r="F49" s="65"/>
      <c r="G49" s="67"/>
      <c r="H49" s="10"/>
      <c r="I49" s="5"/>
      <c r="J49" s="5"/>
      <c r="K49" s="5"/>
      <c r="L49" s="5"/>
      <c r="M49" s="5"/>
      <c r="N49" s="5"/>
      <c r="O49" s="5"/>
      <c r="P49" s="11"/>
      <c r="Q49" s="11"/>
      <c r="R49" s="12"/>
      <c r="S49" s="12"/>
    </row>
    <row r="50" spans="1:252" s="1" customFormat="1" ht="21" customHeight="1">
      <c r="A50" s="2"/>
      <c r="B50" s="10"/>
      <c r="C50" s="11"/>
      <c r="D50" s="11"/>
      <c r="E50" s="12"/>
      <c r="F50" s="65"/>
      <c r="G50" s="67"/>
      <c r="H50" s="10"/>
      <c r="I50" s="5"/>
      <c r="J50" s="5"/>
      <c r="K50" s="5"/>
      <c r="L50" s="5"/>
      <c r="M50" s="5"/>
      <c r="N50" s="5"/>
      <c r="O50" s="5"/>
      <c r="P50" s="11"/>
      <c r="Q50" s="11"/>
      <c r="R50" s="12"/>
      <c r="S50" s="12"/>
      <c r="IQ50" s="83"/>
      <c r="IR50" s="83"/>
    </row>
    <row r="51" spans="2:19" s="2" customFormat="1" ht="19.5" customHeight="1">
      <c r="B51" s="10"/>
      <c r="C51" s="11"/>
      <c r="D51" s="11"/>
      <c r="E51" s="68"/>
      <c r="F51" s="69"/>
      <c r="G51" s="67"/>
      <c r="H51" s="10"/>
      <c r="I51" s="5"/>
      <c r="J51" s="5"/>
      <c r="K51" s="5"/>
      <c r="L51" s="5"/>
      <c r="M51" s="5"/>
      <c r="N51" s="5"/>
      <c r="O51" s="5"/>
      <c r="P51" s="11"/>
      <c r="Q51" s="11"/>
      <c r="R51" s="12"/>
      <c r="S51" s="12"/>
    </row>
    <row r="52" spans="2:19" s="2" customFormat="1" ht="22.5" customHeight="1">
      <c r="B52" s="10"/>
      <c r="C52" s="11"/>
      <c r="D52" s="11"/>
      <c r="E52" s="68"/>
      <c r="F52" s="69"/>
      <c r="G52" s="67"/>
      <c r="H52" s="10"/>
      <c r="I52" s="5"/>
      <c r="J52" s="5"/>
      <c r="K52" s="5"/>
      <c r="L52" s="5"/>
      <c r="M52" s="5"/>
      <c r="N52" s="5"/>
      <c r="O52" s="5"/>
      <c r="P52" s="11"/>
      <c r="Q52" s="11"/>
      <c r="R52" s="12"/>
      <c r="S52" s="12"/>
    </row>
    <row r="53" spans="2:19" s="2" customFormat="1" ht="18.75" customHeight="1">
      <c r="B53" s="10"/>
      <c r="C53" s="11"/>
      <c r="D53" s="11"/>
      <c r="E53" s="68"/>
      <c r="F53" s="69"/>
      <c r="G53" s="67"/>
      <c r="H53" s="10"/>
      <c r="I53" s="5"/>
      <c r="J53" s="5"/>
      <c r="K53" s="5"/>
      <c r="L53" s="5"/>
      <c r="M53" s="5"/>
      <c r="N53" s="5"/>
      <c r="O53" s="5"/>
      <c r="P53" s="11"/>
      <c r="Q53" s="11"/>
      <c r="R53" s="12"/>
      <c r="S53" s="12"/>
    </row>
    <row r="54" spans="2:19" s="2" customFormat="1" ht="13.5">
      <c r="B54" s="10"/>
      <c r="C54" s="11"/>
      <c r="D54" s="11"/>
      <c r="E54" s="68"/>
      <c r="F54" s="69"/>
      <c r="G54" s="67"/>
      <c r="H54" s="10"/>
      <c r="I54" s="5"/>
      <c r="J54" s="5"/>
      <c r="K54" s="5"/>
      <c r="L54" s="5"/>
      <c r="M54" s="5"/>
      <c r="N54" s="5"/>
      <c r="O54" s="5"/>
      <c r="P54" s="11"/>
      <c r="Q54" s="11"/>
      <c r="R54" s="12"/>
      <c r="S54" s="12"/>
    </row>
    <row r="55" spans="2:19" s="2" customFormat="1" ht="13.5">
      <c r="B55" s="10"/>
      <c r="C55" s="11"/>
      <c r="D55" s="11"/>
      <c r="E55" s="68"/>
      <c r="F55" s="69"/>
      <c r="G55" s="67"/>
      <c r="H55" s="10"/>
      <c r="I55" s="5"/>
      <c r="J55" s="5"/>
      <c r="K55" s="5"/>
      <c r="L55" s="5"/>
      <c r="M55" s="5"/>
      <c r="N55" s="5"/>
      <c r="O55" s="5"/>
      <c r="P55" s="11"/>
      <c r="Q55" s="11"/>
      <c r="R55" s="12"/>
      <c r="S55" s="12"/>
    </row>
    <row r="56" spans="2:19" s="2" customFormat="1" ht="13.5">
      <c r="B56" s="10"/>
      <c r="C56" s="11"/>
      <c r="D56" s="11"/>
      <c r="E56" s="68"/>
      <c r="F56" s="69"/>
      <c r="G56" s="70"/>
      <c r="H56" s="71"/>
      <c r="I56" s="5"/>
      <c r="J56" s="5"/>
      <c r="K56" s="5"/>
      <c r="L56" s="5"/>
      <c r="M56" s="5"/>
      <c r="N56" s="5"/>
      <c r="O56" s="5"/>
      <c r="P56" s="11"/>
      <c r="Q56" s="11"/>
      <c r="R56" s="12"/>
      <c r="S56" s="12"/>
    </row>
    <row r="57" spans="2:19" s="2" customFormat="1" ht="13.5">
      <c r="B57" s="10"/>
      <c r="C57" s="11"/>
      <c r="D57" s="11"/>
      <c r="E57" s="68"/>
      <c r="F57" s="69"/>
      <c r="G57" s="72"/>
      <c r="H57" s="71"/>
      <c r="I57" s="5"/>
      <c r="J57" s="5"/>
      <c r="K57" s="5"/>
      <c r="L57" s="5"/>
      <c r="M57" s="5"/>
      <c r="N57" s="5"/>
      <c r="O57" s="5"/>
      <c r="P57" s="11"/>
      <c r="Q57" s="11"/>
      <c r="R57" s="12"/>
      <c r="S57" s="12"/>
    </row>
    <row r="58" spans="2:19" s="2" customFormat="1" ht="13.5" customHeight="1">
      <c r="B58" s="10"/>
      <c r="C58" s="11"/>
      <c r="D58" s="11"/>
      <c r="E58" s="12"/>
      <c r="F58" s="65"/>
      <c r="G58" s="73"/>
      <c r="H58" s="71"/>
      <c r="I58" s="5"/>
      <c r="J58" s="5"/>
      <c r="K58" s="5"/>
      <c r="L58" s="5"/>
      <c r="M58" s="5"/>
      <c r="N58" s="5"/>
      <c r="O58" s="5"/>
      <c r="P58" s="11"/>
      <c r="Q58" s="11"/>
      <c r="R58" s="12"/>
      <c r="S58" s="12"/>
    </row>
    <row r="59" spans="2:19" s="2" customFormat="1" ht="13.5">
      <c r="B59" s="10"/>
      <c r="C59" s="11"/>
      <c r="D59" s="11"/>
      <c r="E59" s="12"/>
      <c r="F59" s="65"/>
      <c r="G59" s="72"/>
      <c r="H59" s="71"/>
      <c r="I59" s="5"/>
      <c r="J59" s="5"/>
      <c r="K59" s="5"/>
      <c r="L59" s="5"/>
      <c r="M59" s="5"/>
      <c r="N59" s="5"/>
      <c r="O59" s="5"/>
      <c r="P59" s="11"/>
      <c r="Q59" s="11"/>
      <c r="R59" s="12"/>
      <c r="S59" s="12"/>
    </row>
    <row r="60" spans="2:19" s="2" customFormat="1" ht="13.5">
      <c r="B60" s="10"/>
      <c r="C60" s="11"/>
      <c r="D60" s="11"/>
      <c r="E60" s="12"/>
      <c r="F60" s="65"/>
      <c r="G60" s="73"/>
      <c r="H60" s="71"/>
      <c r="I60" s="5"/>
      <c r="J60" s="5"/>
      <c r="K60" s="5"/>
      <c r="L60" s="5"/>
      <c r="M60" s="5"/>
      <c r="N60" s="5"/>
      <c r="O60" s="5"/>
      <c r="P60" s="11"/>
      <c r="Q60" s="11"/>
      <c r="R60" s="12"/>
      <c r="S60" s="12"/>
    </row>
    <row r="61" spans="2:19" s="2" customFormat="1" ht="13.5">
      <c r="B61" s="10"/>
      <c r="C61" s="11"/>
      <c r="D61" s="11"/>
      <c r="E61" s="12"/>
      <c r="F61" s="65"/>
      <c r="G61" s="72"/>
      <c r="H61" s="71"/>
      <c r="I61" s="5"/>
      <c r="J61" s="5"/>
      <c r="K61" s="5"/>
      <c r="L61" s="5"/>
      <c r="M61" s="5"/>
      <c r="N61" s="5"/>
      <c r="O61" s="5"/>
      <c r="P61" s="11"/>
      <c r="Q61" s="11"/>
      <c r="R61" s="12"/>
      <c r="S61" s="12"/>
    </row>
    <row r="62" spans="2:19" s="2" customFormat="1" ht="13.5">
      <c r="B62" s="10"/>
      <c r="C62" s="11"/>
      <c r="D62" s="11"/>
      <c r="E62" s="12"/>
      <c r="F62" s="65"/>
      <c r="G62" s="72"/>
      <c r="H62" s="71"/>
      <c r="I62" s="5"/>
      <c r="J62" s="5"/>
      <c r="K62" s="5"/>
      <c r="L62" s="5"/>
      <c r="M62" s="5"/>
      <c r="N62" s="5"/>
      <c r="O62" s="5"/>
      <c r="P62" s="11"/>
      <c r="Q62" s="11"/>
      <c r="R62" s="12"/>
      <c r="S62" s="12"/>
    </row>
    <row r="63" spans="2:19" s="2" customFormat="1" ht="13.5">
      <c r="B63" s="10"/>
      <c r="C63" s="11"/>
      <c r="D63" s="11"/>
      <c r="E63" s="12"/>
      <c r="F63" s="65"/>
      <c r="G63" s="67"/>
      <c r="H63" s="10"/>
      <c r="I63" s="5"/>
      <c r="J63" s="5"/>
      <c r="K63" s="5"/>
      <c r="L63" s="5"/>
      <c r="M63" s="5"/>
      <c r="N63" s="5"/>
      <c r="O63" s="5"/>
      <c r="P63" s="11"/>
      <c r="Q63" s="11"/>
      <c r="R63" s="12"/>
      <c r="S63" s="12"/>
    </row>
    <row r="64" spans="2:19" s="2" customFormat="1" ht="13.5">
      <c r="B64" s="10"/>
      <c r="C64" s="11"/>
      <c r="D64" s="11"/>
      <c r="E64" s="12"/>
      <c r="F64" s="65"/>
      <c r="G64" s="67"/>
      <c r="H64" s="10"/>
      <c r="I64" s="5"/>
      <c r="J64" s="5"/>
      <c r="K64" s="5"/>
      <c r="L64" s="5"/>
      <c r="M64" s="5"/>
      <c r="N64" s="5"/>
      <c r="O64" s="5"/>
      <c r="P64" s="11"/>
      <c r="Q64" s="11"/>
      <c r="R64" s="12"/>
      <c r="S64" s="12"/>
    </row>
    <row r="65" spans="2:19" s="2" customFormat="1" ht="13.5">
      <c r="B65" s="10"/>
      <c r="C65" s="11"/>
      <c r="D65" s="11"/>
      <c r="E65" s="12"/>
      <c r="F65" s="65"/>
      <c r="G65" s="67"/>
      <c r="H65" s="10"/>
      <c r="I65" s="5"/>
      <c r="J65" s="5"/>
      <c r="K65" s="5"/>
      <c r="L65" s="5"/>
      <c r="M65" s="5"/>
      <c r="N65" s="5"/>
      <c r="O65" s="5"/>
      <c r="P65" s="11"/>
      <c r="Q65" s="11"/>
      <c r="R65" s="12"/>
      <c r="S65" s="12"/>
    </row>
    <row r="66" spans="2:19" s="2" customFormat="1" ht="13.5">
      <c r="B66" s="10"/>
      <c r="C66" s="11"/>
      <c r="D66" s="11"/>
      <c r="E66" s="12"/>
      <c r="F66" s="65"/>
      <c r="G66" s="67"/>
      <c r="H66" s="10"/>
      <c r="I66" s="5"/>
      <c r="J66" s="5"/>
      <c r="K66" s="5"/>
      <c r="L66" s="5"/>
      <c r="M66" s="5"/>
      <c r="N66" s="5"/>
      <c r="O66" s="5"/>
      <c r="P66" s="11"/>
      <c r="Q66" s="11"/>
      <c r="R66" s="12"/>
      <c r="S66" s="12"/>
    </row>
    <row r="67" spans="2:19" s="2" customFormat="1" ht="13.5">
      <c r="B67" s="10"/>
      <c r="C67" s="11"/>
      <c r="D67" s="11"/>
      <c r="E67" s="12"/>
      <c r="F67" s="65"/>
      <c r="G67" s="67"/>
      <c r="H67" s="10"/>
      <c r="I67" s="5"/>
      <c r="J67" s="5"/>
      <c r="K67" s="5"/>
      <c r="L67" s="5"/>
      <c r="M67" s="5"/>
      <c r="N67" s="5"/>
      <c r="O67" s="5"/>
      <c r="P67" s="11"/>
      <c r="Q67" s="11"/>
      <c r="R67" s="12"/>
      <c r="S67" s="12"/>
    </row>
    <row r="68" spans="2:19" s="2" customFormat="1" ht="13.5">
      <c r="B68" s="10"/>
      <c r="C68" s="11"/>
      <c r="D68" s="11"/>
      <c r="E68" s="12"/>
      <c r="F68" s="65"/>
      <c r="G68" s="67"/>
      <c r="H68" s="10"/>
      <c r="I68" s="5"/>
      <c r="J68" s="5"/>
      <c r="K68" s="5"/>
      <c r="L68" s="5"/>
      <c r="M68" s="5"/>
      <c r="N68" s="5"/>
      <c r="O68" s="5"/>
      <c r="P68" s="11"/>
      <c r="Q68" s="11"/>
      <c r="R68" s="12"/>
      <c r="S68" s="12"/>
    </row>
    <row r="69" spans="2:19" s="2" customFormat="1" ht="13.5">
      <c r="B69" s="10"/>
      <c r="C69" s="11"/>
      <c r="D69" s="11"/>
      <c r="E69" s="12"/>
      <c r="F69" s="65"/>
      <c r="G69" s="67"/>
      <c r="H69" s="10"/>
      <c r="I69" s="5"/>
      <c r="J69" s="5"/>
      <c r="K69" s="5"/>
      <c r="L69" s="5"/>
      <c r="M69" s="5"/>
      <c r="N69" s="5"/>
      <c r="O69" s="5"/>
      <c r="P69" s="11"/>
      <c r="Q69" s="11"/>
      <c r="R69" s="12"/>
      <c r="S69" s="12"/>
    </row>
    <row r="70" spans="2:19" s="2" customFormat="1" ht="13.5">
      <c r="B70" s="10"/>
      <c r="C70" s="11"/>
      <c r="D70" s="11"/>
      <c r="E70" s="12"/>
      <c r="F70" s="65"/>
      <c r="G70" s="67"/>
      <c r="H70" s="10"/>
      <c r="I70" s="5"/>
      <c r="J70" s="5"/>
      <c r="K70" s="5"/>
      <c r="L70" s="5"/>
      <c r="M70" s="5"/>
      <c r="N70" s="5"/>
      <c r="O70" s="5"/>
      <c r="P70" s="11"/>
      <c r="Q70" s="11"/>
      <c r="R70" s="12"/>
      <c r="S70" s="12"/>
    </row>
    <row r="71" spans="2:19" s="2" customFormat="1" ht="13.5">
      <c r="B71" s="10"/>
      <c r="C71" s="11"/>
      <c r="D71" s="11"/>
      <c r="E71" s="12"/>
      <c r="F71" s="65"/>
      <c r="G71" s="67"/>
      <c r="H71" s="10"/>
      <c r="I71" s="5"/>
      <c r="J71" s="5"/>
      <c r="K71" s="5"/>
      <c r="L71" s="5"/>
      <c r="M71" s="5"/>
      <c r="N71" s="5"/>
      <c r="O71" s="5"/>
      <c r="P71" s="11"/>
      <c r="Q71" s="11"/>
      <c r="R71" s="12"/>
      <c r="S71" s="12"/>
    </row>
    <row r="72" spans="2:19" s="2" customFormat="1" ht="13.5">
      <c r="B72" s="10"/>
      <c r="C72" s="11"/>
      <c r="D72" s="11"/>
      <c r="E72" s="12"/>
      <c r="F72" s="65"/>
      <c r="G72" s="67"/>
      <c r="H72" s="10"/>
      <c r="I72" s="5"/>
      <c r="J72" s="5"/>
      <c r="K72" s="5"/>
      <c r="L72" s="5"/>
      <c r="M72" s="5"/>
      <c r="N72" s="5"/>
      <c r="O72" s="5"/>
      <c r="P72" s="11"/>
      <c r="Q72" s="11"/>
      <c r="R72" s="12"/>
      <c r="S72" s="12"/>
    </row>
    <row r="73" spans="2:19" s="2" customFormat="1" ht="13.5">
      <c r="B73" s="10"/>
      <c r="C73" s="11"/>
      <c r="D73" s="11"/>
      <c r="E73" s="12"/>
      <c r="F73" s="65"/>
      <c r="G73" s="67"/>
      <c r="H73" s="10"/>
      <c r="I73" s="5"/>
      <c r="J73" s="5"/>
      <c r="K73" s="5"/>
      <c r="L73" s="5"/>
      <c r="M73" s="5"/>
      <c r="N73" s="5"/>
      <c r="O73" s="5"/>
      <c r="P73" s="11"/>
      <c r="Q73" s="11"/>
      <c r="R73" s="12"/>
      <c r="S73" s="12"/>
    </row>
    <row r="74" spans="2:19" s="2" customFormat="1" ht="13.5">
      <c r="B74" s="10"/>
      <c r="C74" s="11"/>
      <c r="D74" s="11"/>
      <c r="E74" s="12"/>
      <c r="F74" s="65"/>
      <c r="G74" s="67"/>
      <c r="H74" s="10"/>
      <c r="I74" s="5"/>
      <c r="J74" s="5"/>
      <c r="K74" s="5"/>
      <c r="L74" s="5"/>
      <c r="M74" s="5"/>
      <c r="N74" s="5"/>
      <c r="O74" s="5"/>
      <c r="P74" s="11"/>
      <c r="Q74" s="11"/>
      <c r="R74" s="12"/>
      <c r="S74" s="12"/>
    </row>
    <row r="75" spans="2:19" s="2" customFormat="1" ht="13.5">
      <c r="B75" s="10"/>
      <c r="C75" s="11"/>
      <c r="D75" s="11"/>
      <c r="E75" s="12"/>
      <c r="F75" s="65"/>
      <c r="G75" s="67"/>
      <c r="H75" s="10"/>
      <c r="I75" s="5"/>
      <c r="J75" s="5"/>
      <c r="K75" s="5"/>
      <c r="L75" s="5"/>
      <c r="M75" s="5"/>
      <c r="N75" s="5"/>
      <c r="O75" s="5"/>
      <c r="P75" s="11"/>
      <c r="Q75" s="11"/>
      <c r="R75" s="12"/>
      <c r="S75" s="12"/>
    </row>
    <row r="76" spans="2:19" s="2" customFormat="1" ht="13.5">
      <c r="B76" s="10"/>
      <c r="C76" s="11"/>
      <c r="D76" s="11"/>
      <c r="E76" s="12"/>
      <c r="F76" s="65"/>
      <c r="G76" s="67"/>
      <c r="H76" s="10"/>
      <c r="I76" s="5"/>
      <c r="J76" s="5"/>
      <c r="K76" s="5"/>
      <c r="L76" s="5"/>
      <c r="M76" s="5"/>
      <c r="N76" s="5"/>
      <c r="O76" s="5"/>
      <c r="P76" s="11"/>
      <c r="Q76" s="11"/>
      <c r="R76" s="12"/>
      <c r="S76" s="12"/>
    </row>
    <row r="77" spans="1:19" s="2" customFormat="1" ht="14.25">
      <c r="A77" s="3"/>
      <c r="B77" s="4"/>
      <c r="C77" s="5"/>
      <c r="D77" s="6"/>
      <c r="E77" s="7"/>
      <c r="F77" s="8"/>
      <c r="G77" s="67"/>
      <c r="H77" s="10"/>
      <c r="I77" s="5"/>
      <c r="J77" s="5"/>
      <c r="K77" s="5"/>
      <c r="L77" s="5"/>
      <c r="M77" s="5"/>
      <c r="N77" s="5"/>
      <c r="O77" s="5"/>
      <c r="P77" s="11"/>
      <c r="Q77" s="11"/>
      <c r="R77" s="12"/>
      <c r="S77" s="12"/>
    </row>
    <row r="78" spans="1:19" s="2" customFormat="1" ht="14.25">
      <c r="A78" s="3"/>
      <c r="B78" s="4"/>
      <c r="C78" s="5"/>
      <c r="D78" s="6"/>
      <c r="E78" s="7"/>
      <c r="F78" s="8"/>
      <c r="G78" s="67"/>
      <c r="H78" s="10"/>
      <c r="I78" s="5"/>
      <c r="J78" s="5"/>
      <c r="K78" s="5"/>
      <c r="L78" s="5"/>
      <c r="M78" s="5"/>
      <c r="N78" s="5"/>
      <c r="O78" s="5"/>
      <c r="P78" s="11"/>
      <c r="Q78" s="11"/>
      <c r="R78" s="12"/>
      <c r="S78" s="12"/>
    </row>
    <row r="79" spans="1:19" s="2" customFormat="1" ht="14.25">
      <c r="A79" s="3"/>
      <c r="B79" s="4"/>
      <c r="C79" s="5"/>
      <c r="D79" s="6"/>
      <c r="E79" s="7"/>
      <c r="F79" s="8"/>
      <c r="G79" s="67"/>
      <c r="H79" s="10"/>
      <c r="I79" s="5"/>
      <c r="J79" s="5"/>
      <c r="K79" s="5"/>
      <c r="L79" s="5"/>
      <c r="M79" s="5"/>
      <c r="N79" s="5"/>
      <c r="O79" s="5"/>
      <c r="P79" s="11"/>
      <c r="Q79" s="11"/>
      <c r="R79" s="12"/>
      <c r="S79" s="12"/>
    </row>
    <row r="80" spans="1:19" s="2" customFormat="1" ht="14.25">
      <c r="A80" s="3"/>
      <c r="B80" s="4"/>
      <c r="C80" s="5"/>
      <c r="D80" s="6"/>
      <c r="E80" s="7"/>
      <c r="F80" s="8"/>
      <c r="G80" s="67"/>
      <c r="H80" s="10"/>
      <c r="I80" s="5"/>
      <c r="J80" s="5"/>
      <c r="K80" s="5"/>
      <c r="L80" s="5"/>
      <c r="M80" s="5"/>
      <c r="N80" s="5"/>
      <c r="O80" s="5"/>
      <c r="P80" s="11"/>
      <c r="Q80" s="11"/>
      <c r="R80" s="12"/>
      <c r="S80" s="12"/>
    </row>
    <row r="81" spans="1:19" s="2" customFormat="1" ht="14.25">
      <c r="A81" s="3"/>
      <c r="B81" s="4"/>
      <c r="C81" s="5"/>
      <c r="D81" s="6"/>
      <c r="E81" s="7"/>
      <c r="F81" s="8"/>
      <c r="G81" s="67"/>
      <c r="H81" s="10"/>
      <c r="I81" s="5"/>
      <c r="J81" s="5"/>
      <c r="K81" s="5"/>
      <c r="L81" s="5"/>
      <c r="M81" s="5"/>
      <c r="N81" s="5"/>
      <c r="O81" s="5"/>
      <c r="P81" s="11"/>
      <c r="Q81" s="11"/>
      <c r="R81" s="12"/>
      <c r="S81" s="12"/>
    </row>
    <row r="82" spans="1:19" s="2" customFormat="1" ht="14.25">
      <c r="A82" s="3"/>
      <c r="B82" s="4"/>
      <c r="C82" s="5"/>
      <c r="D82" s="6"/>
      <c r="E82" s="7"/>
      <c r="F82" s="8"/>
      <c r="G82" s="9"/>
      <c r="H82" s="10"/>
      <c r="I82" s="5"/>
      <c r="J82" s="5"/>
      <c r="K82" s="5"/>
      <c r="L82" s="5"/>
      <c r="M82" s="5"/>
      <c r="N82" s="5"/>
      <c r="O82" s="5"/>
      <c r="P82" s="11"/>
      <c r="Q82" s="11"/>
      <c r="R82" s="12"/>
      <c r="S82" s="7"/>
    </row>
    <row r="83" spans="1:19" s="2" customFormat="1" ht="14.25">
      <c r="A83" s="3"/>
      <c r="B83" s="4"/>
      <c r="C83" s="5"/>
      <c r="D83" s="6"/>
      <c r="E83" s="7"/>
      <c r="F83" s="8"/>
      <c r="G83" s="9"/>
      <c r="H83" s="10"/>
      <c r="I83" s="5"/>
      <c r="J83" s="5"/>
      <c r="K83" s="5"/>
      <c r="L83" s="5"/>
      <c r="M83" s="5"/>
      <c r="N83" s="5"/>
      <c r="O83" s="5"/>
      <c r="P83" s="11"/>
      <c r="Q83" s="11"/>
      <c r="R83" s="12"/>
      <c r="S83" s="7"/>
    </row>
    <row r="84" spans="1:19" s="2" customFormat="1" ht="14.25">
      <c r="A84" s="3"/>
      <c r="B84" s="4"/>
      <c r="C84" s="5"/>
      <c r="D84" s="6"/>
      <c r="E84" s="7"/>
      <c r="F84" s="8"/>
      <c r="G84" s="9"/>
      <c r="H84" s="10"/>
      <c r="I84" s="5"/>
      <c r="J84" s="5"/>
      <c r="K84" s="5"/>
      <c r="L84" s="5"/>
      <c r="M84" s="5"/>
      <c r="N84" s="5"/>
      <c r="O84" s="5"/>
      <c r="P84" s="11"/>
      <c r="Q84" s="11"/>
      <c r="R84" s="12"/>
      <c r="S84" s="7"/>
    </row>
    <row r="85" spans="1:19" s="2" customFormat="1" ht="14.25">
      <c r="A85" s="3"/>
      <c r="B85" s="4"/>
      <c r="C85" s="5"/>
      <c r="D85" s="6"/>
      <c r="E85" s="7"/>
      <c r="F85" s="8"/>
      <c r="G85" s="9"/>
      <c r="H85" s="10"/>
      <c r="I85" s="5"/>
      <c r="J85" s="5"/>
      <c r="K85" s="5"/>
      <c r="L85" s="5"/>
      <c r="M85" s="5"/>
      <c r="N85" s="5"/>
      <c r="O85" s="5"/>
      <c r="P85" s="11"/>
      <c r="Q85" s="11"/>
      <c r="R85" s="12"/>
      <c r="S85" s="7"/>
    </row>
    <row r="86" spans="1:19" s="2" customFormat="1" ht="14.25">
      <c r="A86" s="3"/>
      <c r="B86" s="4"/>
      <c r="C86" s="5"/>
      <c r="D86" s="6"/>
      <c r="E86" s="7"/>
      <c r="F86" s="8"/>
      <c r="G86" s="9"/>
      <c r="H86" s="10"/>
      <c r="I86" s="5"/>
      <c r="J86" s="5"/>
      <c r="K86" s="5"/>
      <c r="L86" s="5"/>
      <c r="M86" s="5"/>
      <c r="N86" s="5"/>
      <c r="O86" s="5"/>
      <c r="P86" s="11"/>
      <c r="Q86" s="11"/>
      <c r="R86" s="12"/>
      <c r="S86" s="7"/>
    </row>
    <row r="87" spans="1:19" s="2" customFormat="1" ht="14.25">
      <c r="A87" s="3"/>
      <c r="B87" s="4"/>
      <c r="C87" s="5"/>
      <c r="D87" s="6"/>
      <c r="E87" s="7"/>
      <c r="F87" s="8"/>
      <c r="G87" s="9"/>
      <c r="H87" s="10"/>
      <c r="I87" s="5"/>
      <c r="J87" s="5"/>
      <c r="K87" s="5"/>
      <c r="L87" s="5"/>
      <c r="M87" s="5"/>
      <c r="N87" s="5"/>
      <c r="O87" s="5"/>
      <c r="P87" s="11"/>
      <c r="Q87" s="11"/>
      <c r="R87" s="12"/>
      <c r="S87" s="7"/>
    </row>
    <row r="88" spans="1:19" s="2" customFormat="1" ht="14.25">
      <c r="A88" s="3"/>
      <c r="B88" s="4"/>
      <c r="C88" s="5"/>
      <c r="D88" s="6"/>
      <c r="E88" s="7"/>
      <c r="F88" s="8"/>
      <c r="G88" s="9"/>
      <c r="H88" s="10"/>
      <c r="I88" s="5"/>
      <c r="J88" s="5"/>
      <c r="K88" s="5"/>
      <c r="L88" s="5"/>
      <c r="M88" s="5"/>
      <c r="N88" s="5"/>
      <c r="O88" s="5"/>
      <c r="P88" s="11"/>
      <c r="Q88" s="11"/>
      <c r="R88" s="12"/>
      <c r="S88" s="7"/>
    </row>
    <row r="89" spans="1:19" s="2" customFormat="1" ht="14.25">
      <c r="A89" s="3"/>
      <c r="B89" s="4"/>
      <c r="C89" s="5"/>
      <c r="D89" s="6"/>
      <c r="E89" s="7"/>
      <c r="F89" s="8"/>
      <c r="G89" s="9"/>
      <c r="H89" s="10"/>
      <c r="I89" s="5"/>
      <c r="J89" s="5"/>
      <c r="K89" s="5"/>
      <c r="L89" s="5"/>
      <c r="M89" s="5"/>
      <c r="N89" s="5"/>
      <c r="O89" s="5"/>
      <c r="P89" s="11"/>
      <c r="Q89" s="11"/>
      <c r="R89" s="12"/>
      <c r="S89" s="7"/>
    </row>
  </sheetData>
  <sheetProtection/>
  <mergeCells count="1">
    <mergeCell ref="A2:S2"/>
  </mergeCells>
  <printOptions horizontalCentered="1" verticalCentered="1"/>
  <pageMargins left="0.39" right="0" top="0.2" bottom="0" header="0.2" footer="0.2"/>
  <pageSetup horizontalDpi="600" verticalDpi="600" orientation="landscape" paperSize="9" scale="55"/>
  <ignoredErrors>
    <ignoredError sqref="B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高明区财政局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孙宝成</dc:creator>
  <cp:keywords/>
  <dc:description/>
  <cp:lastModifiedBy>罗灿江</cp:lastModifiedBy>
  <cp:lastPrinted>2020-01-17T03:55:11Z</cp:lastPrinted>
  <dcterms:created xsi:type="dcterms:W3CDTF">2005-01-09T13:22:55Z</dcterms:created>
  <dcterms:modified xsi:type="dcterms:W3CDTF">2021-12-22T08:19:15Z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KSORubyTemplate">
    <vt:lpwstr>14</vt:lpwstr>
  </property>
</Properties>
</file>