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2021全区基金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<sst xmlns="http://schemas.openxmlformats.org/spreadsheetml/2006/main" count="46" uniqueCount="42">
  <si>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附件2</t>
  </si>
  <si>
    <t>佛山市高明区2021年(全区)政府性基金预算收支执行情况表</t>
  </si>
  <si>
    <t>单位：万元</t>
  </si>
  <si>
    <t>收入预算科目</t>
  </si>
  <si>
    <t xml:space="preserve">2021年预算  </t>
  </si>
  <si>
    <t>本年实绩</t>
  </si>
  <si>
    <t>完成年初
预算(%)</t>
  </si>
  <si>
    <t>上年实绩</t>
  </si>
  <si>
    <t>同比增长(%)</t>
  </si>
  <si>
    <t>支出预算科目</t>
  </si>
  <si>
    <t>2021年预算</t>
  </si>
  <si>
    <t>一、政府性基金预算收入</t>
  </si>
  <si>
    <t>一、政府性基金预算支出</t>
  </si>
  <si>
    <t xml:space="preserve">   国有土地使用权出让收入</t>
  </si>
  <si>
    <t xml:space="preserve">  国有土地使用权出让收入安排的支出</t>
  </si>
  <si>
    <t xml:space="preserve">   国有土地收益基金收入</t>
  </si>
  <si>
    <t xml:space="preserve">  国有土地收益基金安排的支出</t>
  </si>
  <si>
    <t xml:space="preserve">   农业土地开发资金收入</t>
  </si>
  <si>
    <t xml:space="preserve">  农业土地开发资金安排的支出</t>
  </si>
  <si>
    <t xml:space="preserve">   城市基础设施配套费收入</t>
  </si>
  <si>
    <t xml:space="preserve">  城市基础设施配套费安排的支出</t>
  </si>
  <si>
    <t xml:space="preserve">   彩票公益金收入</t>
  </si>
  <si>
    <t xml:space="preserve">  彩票公益金安排的支出</t>
  </si>
  <si>
    <t xml:space="preserve">   污水处理费收入</t>
  </si>
  <si>
    <t xml:space="preserve">  污水处理费安排的支出</t>
  </si>
  <si>
    <t xml:space="preserve">   其他政府性基金收入</t>
  </si>
  <si>
    <t xml:space="preserve">  其他政府性基金支出</t>
  </si>
  <si>
    <t xml:space="preserve">  地方政府专项债务付息支出</t>
  </si>
  <si>
    <t xml:space="preserve">  地方政府专项债务发行费用支出</t>
  </si>
  <si>
    <t>二、政府性基金转移收入</t>
  </si>
  <si>
    <t xml:space="preserve">  专项债券收入安排的支出</t>
  </si>
  <si>
    <t xml:space="preserve">  政府性基金补助收入</t>
  </si>
  <si>
    <t xml:space="preserve">  抗疫特别国债安排的支出</t>
  </si>
  <si>
    <t>二、转移性支出</t>
  </si>
  <si>
    <t xml:space="preserve">    政府性基金上解支出</t>
  </si>
  <si>
    <t>三、地方政府债券转贷收入</t>
  </si>
  <si>
    <t>三、地方政府专项债务还本支出</t>
  </si>
  <si>
    <t>四、调出资金</t>
  </si>
  <si>
    <t>四、上年结余收入</t>
  </si>
  <si>
    <t>五、年终结余</t>
  </si>
  <si>
    <t>收入合计</t>
  </si>
  <si>
    <t>支出合计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</si>
</sst>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.00_ "/>
  </numFmts>
  <fonts count="28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sz val="9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25" fillId="2" borderId="5" applyNumberFormat="0" applyAlignment="0" applyProtection="0"/>
    <xf numFmtId="0" fontId="26" fillId="2" borderId="1" applyNumberFormat="0" applyAlignment="0" applyProtection="0"/>
    <xf numFmtId="0" fontId="27" fillId="8" borderId="6" applyNumberFormat="0" applyAlignment="0" applyProtection="0"/>
    <xf numFmtId="0" fontId="11" fillId="9" borderId="0" applyNumberFormat="0" applyBorder="0" applyAlignment="0" applyProtection="0"/>
    <xf numFmtId="0" fontId="15" fillId="10" borderId="0" applyNumberFormat="0" applyBorder="0" applyAlignment="0" applyProtection="0"/>
    <xf numFmtId="0" fontId="20" fillId="0" borderId="7" applyNumberFormat="0" applyFill="0" applyAlignment="0" applyProtection="0"/>
    <xf numFmtId="0" fontId="22" fillId="0" borderId="8" applyNumberFormat="0" applyFill="0" applyAlignment="0" applyProtection="0"/>
    <xf numFmtId="0" fontId="24" fillId="9" borderId="0" applyNumberFormat="0" applyBorder="0" applyAlignment="0" applyProtection="0"/>
    <xf numFmtId="0" fontId="19" fillId="11" borderId="0" applyNumberFormat="0" applyBorder="0" applyAlignment="0" applyProtection="0"/>
    <xf numFmtId="0" fontId="11" fillId="12" borderId="0" applyNumberFormat="0" applyBorder="0" applyAlignment="0" applyProtection="0"/>
    <xf numFmtId="0" fontId="15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5" fillId="16" borderId="0" applyNumberFormat="0" applyBorder="0" applyAlignment="0" applyProtection="0"/>
    <xf numFmtId="0" fontId="11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1" fillId="4" borderId="0" applyNumberFormat="0" applyBorder="0" applyAlignment="0" applyProtection="0"/>
    <xf numFmtId="0" fontId="15" fillId="4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4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10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76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176" fontId="8" fillId="0" borderId="9" xfId="0" applyNumberFormat="1" applyFont="1" applyFill="1" applyBorder="1" applyAlignment="1">
      <alignment horizontal="right" vertical="center" wrapText="1"/>
    </xf>
    <xf numFmtId="178" fontId="8" fillId="0" borderId="9" xfId="0" applyNumberFormat="1" applyFont="1" applyFill="1" applyBorder="1" applyAlignment="1">
      <alignment horizontal="right" vertical="center" wrapText="1"/>
    </xf>
    <xf numFmtId="41" fontId="8" fillId="0" borderId="9" xfId="22" applyNumberFormat="1" applyFont="1" applyFill="1" applyBorder="1" applyAlignment="1">
      <alignment horizontal="right" vertical="center" wrapText="1"/>
    </xf>
    <xf numFmtId="177" fontId="8" fillId="0" borderId="9" xfId="0" applyNumberFormat="1" applyFont="1" applyFill="1" applyBorder="1" applyAlignment="1">
      <alignment horizontal="righ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right" vertical="center" wrapText="1"/>
    </xf>
    <xf numFmtId="178" fontId="2" fillId="0" borderId="9" xfId="0" applyNumberFormat="1" applyFont="1" applyFill="1" applyBorder="1" applyAlignment="1">
      <alignment horizontal="right" vertical="center" wrapText="1"/>
    </xf>
    <xf numFmtId="41" fontId="2" fillId="0" borderId="9" xfId="22" applyNumberFormat="1" applyFont="1" applyFill="1" applyBorder="1" applyAlignment="1">
      <alignment horizontal="right" vertical="center" wrapText="1"/>
    </xf>
    <xf numFmtId="177" fontId="2" fillId="0" borderId="9" xfId="0" applyNumberFormat="1" applyFont="1" applyFill="1" applyBorder="1" applyAlignment="1">
      <alignment horizontal="right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vertical="center" wrapText="1"/>
    </xf>
    <xf numFmtId="177" fontId="2" fillId="0" borderId="0" xfId="0" applyNumberFormat="1" applyFont="1" applyFill="1" applyAlignment="1">
      <alignment vertical="center" wrapText="1"/>
    </xf>
    <xf numFmtId="176" fontId="0" fillId="0" borderId="0" xfId="0" applyNumberFormat="1" applyFill="1" applyAlignment="1">
      <alignment horizontal="center" vertical="center" wrapText="1"/>
    </xf>
    <xf numFmtId="176" fontId="0" fillId="0" borderId="0" xfId="0" applyNumberFormat="1" applyFill="1" applyAlignment="1">
      <alignment vertical="center" wrapText="1"/>
    </xf>
    <xf numFmtId="176" fontId="0" fillId="0" borderId="0" xfId="0" applyNumberFormat="1" applyFont="1" applyFill="1" applyAlignment="1">
      <alignment horizontal="center" vertical="center" wrapText="1"/>
    </xf>
    <xf numFmtId="177" fontId="0" fillId="0" borderId="0" xfId="0" applyNumberFormat="1" applyFill="1" applyAlignment="1">
      <alignment vertical="center" wrapText="1"/>
    </xf>
    <xf numFmtId="177" fontId="8" fillId="0" borderId="0" xfId="0" applyNumberFormat="1" applyFont="1" applyFill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showZeros="0" tabSelected="1" workbookViewId="0" topLeftCell="A1">
      <pane xSplit="3" ySplit="5" topLeftCell="D16" activePane="bottomRight" state="frozen"/>
      <selection pane="bottomRight" activeCell="L25" sqref="L25"/>
    </sheetView>
  </sheetViews>
  <sheetFormatPr defaultColWidth="9.00390625" defaultRowHeight="14.25"/>
  <cols>
    <col min="1" max="1" width="22.75390625" style="4" customWidth="1"/>
    <col min="2" max="2" width="9.50390625" style="5" customWidth="1"/>
    <col min="3" max="3" width="9.50390625" style="6" customWidth="1"/>
    <col min="4" max="4" width="9.625" style="7" customWidth="1"/>
    <col min="5" max="5" width="9.50390625" style="8" customWidth="1"/>
    <col min="6" max="6" width="9.375" style="8" customWidth="1"/>
    <col min="7" max="7" width="33.125" style="4" customWidth="1"/>
    <col min="8" max="8" width="10.25390625" style="5" customWidth="1"/>
    <col min="9" max="9" width="10.375" style="5" customWidth="1"/>
    <col min="10" max="10" width="10.00390625" style="5" customWidth="1"/>
    <col min="11" max="11" width="10.125" style="7" customWidth="1"/>
    <col min="12" max="12" width="9.875" style="8" customWidth="1"/>
    <col min="13" max="16384" width="9.00390625" style="4" customWidth="1"/>
  </cols>
  <sheetData>
    <row r="1" spans="1:12" ht="18.75">
      <c r="A1" s="9" t="s">
        <v>0</v>
      </c>
      <c r="B1" s="10"/>
      <c r="C1" s="11"/>
      <c r="E1" s="12"/>
      <c r="F1" s="12"/>
      <c r="G1" s="13"/>
      <c r="H1" s="10"/>
      <c r="I1" s="10"/>
      <c r="J1" s="10"/>
      <c r="L1" s="12"/>
    </row>
    <row r="2" spans="1:12" ht="28.5" customHeight="1">
      <c r="A2" s="14" t="s">
        <v>1</v>
      </c>
      <c r="B2" s="15"/>
      <c r="C2" s="14"/>
      <c r="D2" s="14"/>
      <c r="E2" s="16"/>
      <c r="F2" s="16"/>
      <c r="G2" s="14"/>
      <c r="H2" s="14"/>
      <c r="I2" s="14"/>
      <c r="J2" s="14"/>
      <c r="K2" s="14"/>
      <c r="L2" s="16"/>
    </row>
    <row r="3" spans="1:12" ht="14.25">
      <c r="A3" s="17"/>
      <c r="B3" s="18"/>
      <c r="C3" s="18"/>
      <c r="D3" s="18"/>
      <c r="E3" s="19"/>
      <c r="F3" s="19"/>
      <c r="G3" s="20"/>
      <c r="H3" s="18"/>
      <c r="I3" s="18"/>
      <c r="J3" s="18"/>
      <c r="K3" s="18"/>
      <c r="L3" s="44" t="s">
        <v>2</v>
      </c>
    </row>
    <row r="4" spans="1:12" ht="27" customHeight="1">
      <c r="A4" s="21" t="s">
        <v>3</v>
      </c>
      <c r="B4" s="22" t="s">
        <v>4</v>
      </c>
      <c r="C4" s="22" t="s">
        <v>5</v>
      </c>
      <c r="D4" s="22" t="s">
        <v>6</v>
      </c>
      <c r="E4" s="23" t="s">
        <v>7</v>
      </c>
      <c r="F4" s="23" t="s">
        <v>8</v>
      </c>
      <c r="G4" s="21" t="s">
        <v>9</v>
      </c>
      <c r="H4" s="22" t="s">
        <v>10</v>
      </c>
      <c r="I4" s="22" t="s">
        <v>5</v>
      </c>
      <c r="J4" s="22" t="s">
        <v>6</v>
      </c>
      <c r="K4" s="22" t="s">
        <v>7</v>
      </c>
      <c r="L4" s="23" t="s">
        <v>8</v>
      </c>
    </row>
    <row r="5" spans="1:12" s="1" customFormat="1" ht="22.5" customHeight="1">
      <c r="A5" s="24" t="s">
        <v>11</v>
      </c>
      <c r="B5" s="25">
        <v>570100</v>
      </c>
      <c r="C5" s="25">
        <f>SUM(C6:C12)</f>
        <v>342346</v>
      </c>
      <c r="D5" s="26">
        <f aca="true" t="shared" si="0" ref="D5:D11">C5/B5*100</f>
        <v>60.050166637432035</v>
      </c>
      <c r="E5" s="27">
        <v>424420</v>
      </c>
      <c r="F5" s="28">
        <f aca="true" t="shared" si="1" ref="F5:F11">(C5/E5-1)*100</f>
        <v>-19.337919984920592</v>
      </c>
      <c r="G5" s="24" t="s">
        <v>12</v>
      </c>
      <c r="H5" s="25">
        <v>466708</v>
      </c>
      <c r="I5" s="25">
        <f>SUM(I6:I15)</f>
        <v>317325</v>
      </c>
      <c r="J5" s="26">
        <f aca="true" t="shared" si="2" ref="J5:J14">I5/H5*100</f>
        <v>67.9921921201265</v>
      </c>
      <c r="K5" s="25">
        <f>SUM(K6:K16)</f>
        <v>490276</v>
      </c>
      <c r="L5" s="28">
        <f aca="true" t="shared" si="3" ref="L5:L11">(I5/K5-1)*100</f>
        <v>-35.27625255978265</v>
      </c>
    </row>
    <row r="6" spans="1:12" s="1" customFormat="1" ht="22.5" customHeight="1">
      <c r="A6" s="24" t="s">
        <v>13</v>
      </c>
      <c r="B6" s="25">
        <v>532000</v>
      </c>
      <c r="C6" s="25">
        <v>309000</v>
      </c>
      <c r="D6" s="26">
        <f t="shared" si="0"/>
        <v>58.08270676691729</v>
      </c>
      <c r="E6" s="27">
        <v>389665</v>
      </c>
      <c r="F6" s="28">
        <f t="shared" si="1"/>
        <v>-20.701115060372366</v>
      </c>
      <c r="G6" s="24" t="s">
        <v>14</v>
      </c>
      <c r="H6" s="25">
        <v>392408</v>
      </c>
      <c r="I6" s="25">
        <v>132218</v>
      </c>
      <c r="J6" s="26">
        <f t="shared" si="2"/>
        <v>33.69401235448819</v>
      </c>
      <c r="K6" s="25">
        <v>308016</v>
      </c>
      <c r="L6" s="28">
        <f t="shared" si="3"/>
        <v>-57.07430782816477</v>
      </c>
    </row>
    <row r="7" spans="1:12" s="1" customFormat="1" ht="22.5" customHeight="1">
      <c r="A7" s="24" t="s">
        <v>15</v>
      </c>
      <c r="B7" s="25">
        <v>5400</v>
      </c>
      <c r="C7" s="25">
        <v>3538</v>
      </c>
      <c r="D7" s="26">
        <f t="shared" si="0"/>
        <v>65.51851851851852</v>
      </c>
      <c r="E7" s="27">
        <v>4416</v>
      </c>
      <c r="F7" s="28">
        <f t="shared" si="1"/>
        <v>-19.882246376811597</v>
      </c>
      <c r="G7" s="24" t="s">
        <v>16</v>
      </c>
      <c r="H7" s="25">
        <v>6000</v>
      </c>
      <c r="I7" s="25">
        <v>4044</v>
      </c>
      <c r="J7" s="26">
        <f t="shared" si="2"/>
        <v>67.4</v>
      </c>
      <c r="K7" s="25">
        <v>4743</v>
      </c>
      <c r="L7" s="28">
        <f t="shared" si="3"/>
        <v>-14.737507906388359</v>
      </c>
    </row>
    <row r="8" spans="1:12" s="1" customFormat="1" ht="22.5" customHeight="1">
      <c r="A8" s="24" t="s">
        <v>17</v>
      </c>
      <c r="B8" s="25">
        <v>1300</v>
      </c>
      <c r="C8" s="25">
        <v>1008</v>
      </c>
      <c r="D8" s="26">
        <f t="shared" si="0"/>
        <v>77.53846153846153</v>
      </c>
      <c r="E8" s="27">
        <v>964</v>
      </c>
      <c r="F8" s="28">
        <f t="shared" si="1"/>
        <v>4.564315352697101</v>
      </c>
      <c r="G8" s="24" t="s">
        <v>18</v>
      </c>
      <c r="H8" s="25">
        <v>1003</v>
      </c>
      <c r="I8" s="25">
        <v>878</v>
      </c>
      <c r="J8" s="26">
        <f t="shared" si="2"/>
        <v>87.53738783649054</v>
      </c>
      <c r="K8" s="25">
        <v>1397</v>
      </c>
      <c r="L8" s="28">
        <f t="shared" si="3"/>
        <v>-37.151037938439515</v>
      </c>
    </row>
    <row r="9" spans="1:12" s="1" customFormat="1" ht="22.5" customHeight="1">
      <c r="A9" s="24" t="s">
        <v>19</v>
      </c>
      <c r="B9" s="25">
        <v>20000</v>
      </c>
      <c r="C9" s="25">
        <v>15000</v>
      </c>
      <c r="D9" s="26">
        <f t="shared" si="0"/>
        <v>75</v>
      </c>
      <c r="E9" s="27">
        <v>18282</v>
      </c>
      <c r="F9" s="28">
        <f t="shared" si="1"/>
        <v>-17.95208401706596</v>
      </c>
      <c r="G9" s="24" t="s">
        <v>20</v>
      </c>
      <c r="H9" s="25">
        <v>20570</v>
      </c>
      <c r="I9" s="25">
        <v>14792</v>
      </c>
      <c r="J9" s="26">
        <f t="shared" si="2"/>
        <v>71.91054934370442</v>
      </c>
      <c r="K9" s="25">
        <v>10027</v>
      </c>
      <c r="L9" s="28">
        <f t="shared" si="3"/>
        <v>47.52169143313054</v>
      </c>
    </row>
    <row r="10" spans="1:12" s="1" customFormat="1" ht="22.5" customHeight="1">
      <c r="A10" s="24" t="s">
        <v>21</v>
      </c>
      <c r="B10" s="25">
        <v>1400</v>
      </c>
      <c r="C10" s="25">
        <v>1300</v>
      </c>
      <c r="D10" s="26">
        <f t="shared" si="0"/>
        <v>92.85714285714286</v>
      </c>
      <c r="E10" s="27">
        <v>1241</v>
      </c>
      <c r="F10" s="28">
        <f t="shared" si="1"/>
        <v>4.754230459307007</v>
      </c>
      <c r="G10" s="24" t="s">
        <v>22</v>
      </c>
      <c r="H10" s="25">
        <v>1629</v>
      </c>
      <c r="I10" s="25">
        <v>1431</v>
      </c>
      <c r="J10" s="26">
        <f t="shared" si="2"/>
        <v>87.84530386740332</v>
      </c>
      <c r="K10" s="25">
        <v>1437</v>
      </c>
      <c r="L10" s="28">
        <f t="shared" si="3"/>
        <v>-0.41753653444676075</v>
      </c>
    </row>
    <row r="11" spans="1:12" s="1" customFormat="1" ht="22.5" customHeight="1">
      <c r="A11" s="24" t="s">
        <v>23</v>
      </c>
      <c r="B11" s="25">
        <v>10000</v>
      </c>
      <c r="C11" s="25">
        <v>12500</v>
      </c>
      <c r="D11" s="26">
        <f t="shared" si="0"/>
        <v>125</v>
      </c>
      <c r="E11" s="27">
        <v>9852</v>
      </c>
      <c r="F11" s="28">
        <f t="shared" si="1"/>
        <v>26.87779131140886</v>
      </c>
      <c r="G11" s="24" t="s">
        <v>24</v>
      </c>
      <c r="H11" s="25">
        <v>9470</v>
      </c>
      <c r="I11" s="25">
        <v>12572</v>
      </c>
      <c r="J11" s="26">
        <f t="shared" si="2"/>
        <v>132.75607180570222</v>
      </c>
      <c r="K11" s="25">
        <v>9866</v>
      </c>
      <c r="L11" s="28">
        <f t="shared" si="3"/>
        <v>27.42752888708697</v>
      </c>
    </row>
    <row r="12" spans="1:12" s="1" customFormat="1" ht="22.5" customHeight="1">
      <c r="A12" s="24" t="s">
        <v>25</v>
      </c>
      <c r="B12" s="25"/>
      <c r="C12" s="25"/>
      <c r="D12" s="26"/>
      <c r="E12" s="27"/>
      <c r="F12" s="28"/>
      <c r="G12" s="24" t="s">
        <v>26</v>
      </c>
      <c r="H12" s="25">
        <v>753</v>
      </c>
      <c r="I12" s="25">
        <v>1473</v>
      </c>
      <c r="J12" s="26">
        <f t="shared" si="2"/>
        <v>195.6175298804781</v>
      </c>
      <c r="K12" s="25">
        <v>-257</v>
      </c>
      <c r="L12" s="28">
        <f aca="true" t="shared" si="4" ref="L12:L35">(I12/K12-1)*100</f>
        <v>-673.1517509727627</v>
      </c>
    </row>
    <row r="13" spans="1:12" s="1" customFormat="1" ht="22.5" customHeight="1">
      <c r="A13" s="24"/>
      <c r="B13" s="25"/>
      <c r="C13" s="25"/>
      <c r="D13" s="26"/>
      <c r="E13" s="27"/>
      <c r="F13" s="28"/>
      <c r="G13" s="24" t="s">
        <v>27</v>
      </c>
      <c r="H13" s="25">
        <v>34300</v>
      </c>
      <c r="I13" s="25">
        <v>29917</v>
      </c>
      <c r="J13" s="26">
        <f t="shared" si="2"/>
        <v>87.22157434402332</v>
      </c>
      <c r="K13" s="25">
        <v>25019</v>
      </c>
      <c r="L13" s="28">
        <f t="shared" si="4"/>
        <v>19.577121387745322</v>
      </c>
    </row>
    <row r="14" spans="1:12" s="1" customFormat="1" ht="22.5" customHeight="1">
      <c r="A14" s="24"/>
      <c r="B14" s="25"/>
      <c r="C14" s="25"/>
      <c r="D14" s="26"/>
      <c r="E14" s="27"/>
      <c r="F14" s="28"/>
      <c r="G14" s="24" t="s">
        <v>28</v>
      </c>
      <c r="H14" s="25">
        <v>575</v>
      </c>
      <c r="I14" s="25"/>
      <c r="J14" s="26">
        <f t="shared" si="2"/>
        <v>0</v>
      </c>
      <c r="K14" s="25">
        <v>126</v>
      </c>
      <c r="L14" s="28">
        <f t="shared" si="4"/>
        <v>-100</v>
      </c>
    </row>
    <row r="15" spans="1:12" s="1" customFormat="1" ht="22.5" customHeight="1">
      <c r="A15" s="24" t="s">
        <v>29</v>
      </c>
      <c r="B15" s="25">
        <v>1</v>
      </c>
      <c r="C15" s="25">
        <f>C16</f>
        <v>79002</v>
      </c>
      <c r="D15" s="25">
        <f aca="true" t="shared" si="5" ref="D12:D35">C15/B15*100</f>
        <v>7900200</v>
      </c>
      <c r="E15" s="27">
        <v>66907</v>
      </c>
      <c r="F15" s="28">
        <f>(C15/E15-1)*100</f>
        <v>18.07733122094848</v>
      </c>
      <c r="G15" s="24" t="s">
        <v>30</v>
      </c>
      <c r="H15" s="25">
        <v>0</v>
      </c>
      <c r="I15" s="25">
        <v>120000</v>
      </c>
      <c r="J15" s="26"/>
      <c r="K15" s="25">
        <v>115000</v>
      </c>
      <c r="L15" s="28">
        <f t="shared" si="4"/>
        <v>4.347826086956519</v>
      </c>
    </row>
    <row r="16" spans="1:12" s="1" customFormat="1" ht="22.5" customHeight="1">
      <c r="A16" s="29" t="s">
        <v>31</v>
      </c>
      <c r="B16" s="25">
        <v>1</v>
      </c>
      <c r="C16" s="25">
        <v>79002</v>
      </c>
      <c r="D16" s="25">
        <f t="shared" si="5"/>
        <v>7900200</v>
      </c>
      <c r="E16" s="27">
        <v>66907</v>
      </c>
      <c r="F16" s="28">
        <f>(C16/E16-1)*100</f>
        <v>18.07733122094848</v>
      </c>
      <c r="G16" s="24" t="s">
        <v>32</v>
      </c>
      <c r="H16" s="25">
        <v>0</v>
      </c>
      <c r="I16" s="25"/>
      <c r="J16" s="26"/>
      <c r="K16" s="25">
        <v>14902</v>
      </c>
      <c r="L16" s="28">
        <f t="shared" si="4"/>
        <v>-100</v>
      </c>
    </row>
    <row r="17" spans="1:12" s="1" customFormat="1" ht="22.5" customHeight="1">
      <c r="A17" s="29"/>
      <c r="B17" s="25"/>
      <c r="C17" s="25"/>
      <c r="D17" s="26"/>
      <c r="E17" s="27"/>
      <c r="F17" s="28"/>
      <c r="G17" s="24" t="s">
        <v>33</v>
      </c>
      <c r="H17" s="25">
        <v>97300</v>
      </c>
      <c r="I17" s="25">
        <f>I18</f>
        <v>159073</v>
      </c>
      <c r="J17" s="26">
        <f>I17/H17*100</f>
        <v>163.48715313463515</v>
      </c>
      <c r="K17" s="25">
        <f>SUM(K18)</f>
        <v>83200</v>
      </c>
      <c r="L17" s="28">
        <f t="shared" si="4"/>
        <v>91.19350961538461</v>
      </c>
    </row>
    <row r="18" spans="1:12" s="1" customFormat="1" ht="22.5" customHeight="1">
      <c r="A18" s="30"/>
      <c r="B18" s="25"/>
      <c r="C18" s="25"/>
      <c r="D18" s="26"/>
      <c r="E18" s="27"/>
      <c r="F18" s="28"/>
      <c r="G18" s="24" t="s">
        <v>34</v>
      </c>
      <c r="H18" s="25">
        <v>97300</v>
      </c>
      <c r="I18" s="25">
        <v>159073</v>
      </c>
      <c r="J18" s="26">
        <f>I18/H18*100</f>
        <v>163.48715313463515</v>
      </c>
      <c r="K18" s="25">
        <v>83200</v>
      </c>
      <c r="L18" s="28">
        <f t="shared" si="4"/>
        <v>91.19350961538461</v>
      </c>
    </row>
    <row r="19" spans="1:12" s="1" customFormat="1" ht="22.5" customHeight="1">
      <c r="A19" s="24"/>
      <c r="B19" s="25"/>
      <c r="C19" s="25"/>
      <c r="D19" s="26"/>
      <c r="E19" s="27"/>
      <c r="F19" s="28"/>
      <c r="G19" s="31"/>
      <c r="H19" s="31"/>
      <c r="I19" s="31"/>
      <c r="J19" s="26"/>
      <c r="K19" s="31"/>
      <c r="L19" s="28"/>
    </row>
    <row r="20" spans="1:12" s="1" customFormat="1" ht="22.5" customHeight="1">
      <c r="A20" s="24" t="s">
        <v>35</v>
      </c>
      <c r="B20" s="25">
        <v>157493</v>
      </c>
      <c r="C20" s="25">
        <v>295391</v>
      </c>
      <c r="D20" s="26">
        <f t="shared" si="5"/>
        <v>187.55817718882744</v>
      </c>
      <c r="E20" s="27">
        <v>115000</v>
      </c>
      <c r="F20" s="28">
        <f>(C20/E20-1)*100</f>
        <v>156.86173913043478</v>
      </c>
      <c r="G20" s="24" t="s">
        <v>36</v>
      </c>
      <c r="H20" s="25">
        <v>175393</v>
      </c>
      <c r="I20" s="25">
        <v>175394</v>
      </c>
      <c r="J20" s="26">
        <f>I20/H20*100</f>
        <v>100.00057014818151</v>
      </c>
      <c r="K20" s="25">
        <v>8000</v>
      </c>
      <c r="L20" s="28">
        <f t="shared" si="4"/>
        <v>2092.425</v>
      </c>
    </row>
    <row r="21" spans="1:12" s="1" customFormat="1" ht="22.5" customHeight="1">
      <c r="A21" s="31"/>
      <c r="B21" s="31"/>
      <c r="C21" s="31"/>
      <c r="D21" s="26"/>
      <c r="E21" s="28"/>
      <c r="F21" s="28"/>
      <c r="G21" s="31"/>
      <c r="H21" s="31"/>
      <c r="I21" s="31"/>
      <c r="J21" s="26"/>
      <c r="K21" s="31"/>
      <c r="L21" s="28"/>
    </row>
    <row r="22" spans="1:12" s="1" customFormat="1" ht="22.5" customHeight="1">
      <c r="A22" s="24"/>
      <c r="B22" s="25"/>
      <c r="C22" s="25"/>
      <c r="D22" s="26"/>
      <c r="E22" s="28"/>
      <c r="F22" s="28"/>
      <c r="G22" s="24" t="s">
        <v>37</v>
      </c>
      <c r="H22" s="25"/>
      <c r="I22" s="25">
        <v>70000</v>
      </c>
      <c r="J22" s="26"/>
      <c r="K22" s="25">
        <v>20091</v>
      </c>
      <c r="L22" s="28">
        <f t="shared" si="4"/>
        <v>248.41471305559702</v>
      </c>
    </row>
    <row r="23" spans="1:12" s="1" customFormat="1" ht="22.5" customHeight="1">
      <c r="A23" s="24"/>
      <c r="B23" s="25"/>
      <c r="C23" s="25"/>
      <c r="D23" s="26"/>
      <c r="E23" s="28"/>
      <c r="F23" s="28"/>
      <c r="G23" s="31"/>
      <c r="H23" s="31"/>
      <c r="I23" s="31"/>
      <c r="J23" s="26"/>
      <c r="K23" s="31"/>
      <c r="L23" s="28"/>
    </row>
    <row r="24" spans="1:12" s="1" customFormat="1" ht="22.5" customHeight="1">
      <c r="A24" s="24" t="s">
        <v>38</v>
      </c>
      <c r="B24" s="25">
        <v>15014</v>
      </c>
      <c r="C24" s="25">
        <v>15014</v>
      </c>
      <c r="D24" s="26">
        <f t="shared" si="5"/>
        <v>100</v>
      </c>
      <c r="E24" s="27">
        <v>10254</v>
      </c>
      <c r="F24" s="28">
        <f>(C24/E24-1)*100</f>
        <v>46.420908913594694</v>
      </c>
      <c r="G24" s="24" t="s">
        <v>39</v>
      </c>
      <c r="H24" s="25">
        <v>3207</v>
      </c>
      <c r="I24" s="25">
        <v>9961</v>
      </c>
      <c r="J24" s="26">
        <f>I24/H24*100</f>
        <v>310.6018085438104</v>
      </c>
      <c r="K24" s="25">
        <v>15014</v>
      </c>
      <c r="L24" s="28">
        <f t="shared" si="4"/>
        <v>-33.65525509524444</v>
      </c>
    </row>
    <row r="25" spans="1:12" s="1" customFormat="1" ht="22.5" customHeight="1">
      <c r="A25" s="32" t="s">
        <v>40</v>
      </c>
      <c r="B25" s="33">
        <v>742608</v>
      </c>
      <c r="C25" s="33">
        <f>C5+C15+C20+C24</f>
        <v>731753</v>
      </c>
      <c r="D25" s="34">
        <f t="shared" si="5"/>
        <v>98.53825975481007</v>
      </c>
      <c r="E25" s="35">
        <f>E5+E15+E20+E24</f>
        <v>616581</v>
      </c>
      <c r="F25" s="36">
        <f>(C25/E25-1)*100</f>
        <v>18.679135425840233</v>
      </c>
      <c r="G25" s="32" t="s">
        <v>41</v>
      </c>
      <c r="H25" s="33">
        <v>742608</v>
      </c>
      <c r="I25" s="33">
        <f>I5+I17+I20+I22+I24</f>
        <v>731753</v>
      </c>
      <c r="J25" s="34">
        <f>I25/H25*100</f>
        <v>98.53825975481007</v>
      </c>
      <c r="K25" s="33">
        <f>K24+K22+K20+K17+K5</f>
        <v>616581</v>
      </c>
      <c r="L25" s="36">
        <f t="shared" si="4"/>
        <v>18.679135425840233</v>
      </c>
    </row>
    <row r="26" spans="2:12" s="1" customFormat="1" ht="21" customHeight="1">
      <c r="B26" s="37"/>
      <c r="C26" s="38"/>
      <c r="D26" s="37"/>
      <c r="E26" s="39"/>
      <c r="F26" s="39"/>
      <c r="H26" s="37"/>
      <c r="I26" s="37"/>
      <c r="J26" s="37"/>
      <c r="K26" s="37"/>
      <c r="L26" s="39"/>
    </row>
    <row r="27" spans="1:12" s="2" customFormat="1" ht="33" customHeight="1">
      <c r="A27" s="1"/>
      <c r="B27" s="37"/>
      <c r="C27" s="38"/>
      <c r="D27" s="37"/>
      <c r="E27" s="39"/>
      <c r="F27" s="39"/>
      <c r="G27" s="1"/>
      <c r="H27" s="37"/>
      <c r="I27" s="37">
        <f>C25-I25</f>
        <v>0</v>
      </c>
      <c r="J27" s="37"/>
      <c r="K27" s="37"/>
      <c r="L27" s="39"/>
    </row>
    <row r="28" spans="2:12" s="1" customFormat="1" ht="19.5" customHeight="1">
      <c r="B28" s="37"/>
      <c r="C28" s="38"/>
      <c r="D28" s="37"/>
      <c r="E28" s="39"/>
      <c r="F28" s="39"/>
      <c r="H28" s="37"/>
      <c r="I28" s="37"/>
      <c r="J28" s="37"/>
      <c r="K28" s="37"/>
      <c r="L28" s="39"/>
    </row>
    <row r="29" spans="2:12" s="1" customFormat="1" ht="19.5" customHeight="1">
      <c r="B29" s="37"/>
      <c r="C29" s="38"/>
      <c r="D29" s="37"/>
      <c r="E29" s="39"/>
      <c r="F29" s="39"/>
      <c r="H29" s="37"/>
      <c r="I29" s="37"/>
      <c r="J29" s="37"/>
      <c r="K29" s="37"/>
      <c r="L29" s="39"/>
    </row>
    <row r="30" spans="2:12" s="1" customFormat="1" ht="19.5" customHeight="1">
      <c r="B30" s="37"/>
      <c r="C30" s="38"/>
      <c r="D30" s="37"/>
      <c r="E30" s="39"/>
      <c r="F30" s="39"/>
      <c r="H30" s="37"/>
      <c r="I30" s="37"/>
      <c r="J30" s="37"/>
      <c r="K30" s="37"/>
      <c r="L30" s="39"/>
    </row>
    <row r="31" spans="2:12" s="1" customFormat="1" ht="19.5" customHeight="1">
      <c r="B31" s="37"/>
      <c r="C31" s="38"/>
      <c r="D31" s="37"/>
      <c r="E31" s="39"/>
      <c r="F31" s="39"/>
      <c r="H31" s="37"/>
      <c r="I31" s="37"/>
      <c r="J31" s="37"/>
      <c r="K31" s="37"/>
      <c r="L31" s="39"/>
    </row>
    <row r="32" spans="2:12" s="1" customFormat="1" ht="19.5" customHeight="1">
      <c r="B32" s="37"/>
      <c r="C32" s="38"/>
      <c r="D32" s="37"/>
      <c r="E32" s="39"/>
      <c r="F32" s="39"/>
      <c r="H32" s="37"/>
      <c r="I32" s="37"/>
      <c r="J32" s="37"/>
      <c r="K32" s="37"/>
      <c r="L32" s="39"/>
    </row>
    <row r="33" spans="2:12" s="1" customFormat="1" ht="19.5" customHeight="1">
      <c r="B33" s="37"/>
      <c r="C33" s="38"/>
      <c r="D33" s="37"/>
      <c r="E33" s="39"/>
      <c r="F33" s="39"/>
      <c r="H33" s="37"/>
      <c r="I33" s="37"/>
      <c r="J33" s="37"/>
      <c r="K33" s="37"/>
      <c r="L33" s="39"/>
    </row>
    <row r="34" spans="2:12" s="1" customFormat="1" ht="19.5" customHeight="1">
      <c r="B34" s="37"/>
      <c r="C34" s="38"/>
      <c r="D34" s="37"/>
      <c r="E34" s="39"/>
      <c r="F34" s="39"/>
      <c r="H34" s="37"/>
      <c r="I34" s="37"/>
      <c r="J34" s="37"/>
      <c r="K34" s="37"/>
      <c r="L34" s="39"/>
    </row>
    <row r="35" spans="2:12" s="1" customFormat="1" ht="19.5" customHeight="1">
      <c r="B35" s="37"/>
      <c r="C35" s="38"/>
      <c r="D35" s="37"/>
      <c r="E35" s="39"/>
      <c r="F35" s="39"/>
      <c r="H35" s="37"/>
      <c r="I35" s="37"/>
      <c r="J35" s="37"/>
      <c r="K35" s="37"/>
      <c r="L35" s="39"/>
    </row>
    <row r="36" spans="2:12" s="1" customFormat="1" ht="19.5" customHeight="1">
      <c r="B36" s="37"/>
      <c r="C36" s="38"/>
      <c r="D36" s="37"/>
      <c r="E36" s="39"/>
      <c r="F36" s="39"/>
      <c r="H36" s="37"/>
      <c r="I36" s="37"/>
      <c r="J36" s="37"/>
      <c r="K36" s="37"/>
      <c r="L36" s="39"/>
    </row>
    <row r="37" spans="2:12" s="1" customFormat="1" ht="19.5" customHeight="1">
      <c r="B37" s="37"/>
      <c r="C37" s="38"/>
      <c r="D37" s="37"/>
      <c r="E37" s="39"/>
      <c r="F37" s="39"/>
      <c r="G37" s="3"/>
      <c r="H37" s="37"/>
      <c r="I37" s="37"/>
      <c r="J37" s="37"/>
      <c r="K37" s="37"/>
      <c r="L37" s="39"/>
    </row>
    <row r="38" spans="2:12" s="1" customFormat="1" ht="19.5" customHeight="1">
      <c r="B38" s="37"/>
      <c r="C38" s="38"/>
      <c r="D38" s="37"/>
      <c r="E38" s="39"/>
      <c r="F38" s="39"/>
      <c r="G38" s="4"/>
      <c r="H38" s="37"/>
      <c r="I38" s="37"/>
      <c r="J38" s="37"/>
      <c r="K38" s="37"/>
      <c r="L38" s="39"/>
    </row>
    <row r="39" spans="1:12" s="3" customFormat="1" ht="19.5" customHeight="1">
      <c r="A39" s="1"/>
      <c r="B39" s="37"/>
      <c r="C39" s="38"/>
      <c r="D39" s="37"/>
      <c r="E39" s="39"/>
      <c r="F39" s="39"/>
      <c r="G39" s="4"/>
      <c r="H39" s="37"/>
      <c r="I39" s="37"/>
      <c r="J39" s="37"/>
      <c r="K39" s="37"/>
      <c r="L39" s="43"/>
    </row>
    <row r="40" spans="1:11" ht="14.25">
      <c r="A40" s="1"/>
      <c r="B40" s="37"/>
      <c r="C40" s="38"/>
      <c r="D40" s="37"/>
      <c r="E40" s="39"/>
      <c r="F40" s="39"/>
      <c r="H40" s="37"/>
      <c r="I40" s="37"/>
      <c r="J40" s="37"/>
      <c r="K40" s="37"/>
    </row>
    <row r="41" spans="1:11" ht="14.25">
      <c r="A41" s="1"/>
      <c r="B41" s="37"/>
      <c r="C41" s="38"/>
      <c r="D41" s="37"/>
      <c r="E41" s="39"/>
      <c r="F41" s="39"/>
      <c r="H41" s="40"/>
      <c r="I41" s="40"/>
      <c r="J41" s="40"/>
      <c r="K41" s="42"/>
    </row>
    <row r="42" spans="1:6" ht="14.25">
      <c r="A42" s="1"/>
      <c r="B42" s="37"/>
      <c r="C42" s="38"/>
      <c r="D42" s="37"/>
      <c r="E42" s="39"/>
      <c r="F42" s="39"/>
    </row>
    <row r="43" spans="1:6" ht="14.25">
      <c r="A43" s="1"/>
      <c r="B43" s="40"/>
      <c r="C43" s="41"/>
      <c r="D43" s="42"/>
      <c r="E43" s="43"/>
      <c r="F43" s="43"/>
    </row>
    <row r="44" ht="14.25">
      <c r="A44" s="3"/>
    </row>
  </sheetData>
  <sheetProtection/>
  <mergeCells count="1">
    <mergeCell ref="A2:L2"/>
  </mergeCells>
  <printOptions horizontalCentered="1"/>
  <pageMargins left="0.39305555555555555" right="0.39305555555555555" top="0.5902777777777778" bottom="0" header="0.4326388888888889" footer="0.19652777777777777"/>
  <pageSetup firstPageNumber="14" useFirstPageNumber="1" horizontalDpi="600" verticalDpi="600" orientation="landscape" paperSize="9" scale="80"/>
  <headerFooter scaleWithDoc="0" alignWithMargins="0">
    <oddFooter>&amp;C&amp;"仿宋_GB2312"—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高明区财政局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孙宝成</dc:creator>
  <cp:keywords/>
  <dc:description/>
  <cp:lastModifiedBy>廖丹丹</cp:lastModifiedBy>
  <cp:lastPrinted>2020-01-16T13:12:05Z</cp:lastPrinted>
  <dcterms:created xsi:type="dcterms:W3CDTF">2005-01-09T14:55:42Z</dcterms:created>
  <dcterms:modified xsi:type="dcterms:W3CDTF">2022-02-16T09:16:55Z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  <property fmtid="{D5CDD505-2E9C-101B-9397-08002B2CF9AE}" pid="4" name="KSORubyTemplate">
    <vt:lpwstr>14</vt:lpwstr>
  </property>
</Properties>
</file>