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599" activeTab="0"/>
  </bookViews>
  <sheets>
    <sheet name="2020年区本级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<sst xmlns="http://schemas.openxmlformats.org/spreadsheetml/2006/main" count="40" uniqueCount="40">
  <si>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附件3</t>
  </si>
  <si>
    <t>佛山市高明区2020年区本级财政收入执行情况表</t>
  </si>
  <si>
    <t>单位：万元</t>
  </si>
  <si>
    <t>收入预算科目</t>
  </si>
  <si>
    <t>年初预算</t>
  </si>
  <si>
    <t>本年实绩</t>
  </si>
  <si>
    <t>全区</t>
  </si>
  <si>
    <t>镇级</t>
  </si>
  <si>
    <t>完成年初预算（%）</t>
  </si>
  <si>
    <t>上年实绩</t>
  </si>
  <si>
    <t>变动额</t>
  </si>
  <si>
    <t>变动比例</t>
  </si>
  <si>
    <t>一、一般公共预算收入</t>
  </si>
  <si>
    <t>（一）税收收入</t>
  </si>
  <si>
    <t>（二）非税收入</t>
  </si>
  <si>
    <t xml:space="preserve">  1、行政性收费收入</t>
  </si>
  <si>
    <t xml:space="preserve">  2、罚没收入</t>
  </si>
  <si>
    <r>
      <t xml:space="preserve">  3、</t>
    </r>
    <r>
      <rPr>
        <sz val="10"/>
        <color indexed="8"/>
        <rFont val="宋体"/>
        <family val="0"/>
      </rPr>
      <t>专项收入</t>
    </r>
  </si>
  <si>
    <r>
      <t xml:space="preserve"> </t>
    </r>
    <r>
      <rPr>
        <sz val="10"/>
        <color indexed="8"/>
        <rFont val="宋体"/>
        <family val="0"/>
      </rPr>
      <t>其中：教育费附加收入</t>
    </r>
  </si>
  <si>
    <t xml:space="preserve">          其中：成品油价格和税费改革教育
                费附加收入划出</t>
  </si>
  <si>
    <t xml:space="preserve">      文化事业建设费收入</t>
  </si>
  <si>
    <t xml:space="preserve">      地方教育附加收入</t>
  </si>
  <si>
    <t xml:space="preserve">      农田水利建设资金收入（土地出让
      收益计提）</t>
  </si>
  <si>
    <t xml:space="preserve">      教育资金收入（土地出让收益计
      提）</t>
  </si>
  <si>
    <t xml:space="preserve">      残疾人就业保障金收入</t>
  </si>
  <si>
    <t xml:space="preserve">      水利建设专项收入</t>
  </si>
  <si>
    <t xml:space="preserve">      其他专项收入</t>
  </si>
  <si>
    <t xml:space="preserve">  4、政府住房基金收入</t>
  </si>
  <si>
    <r>
      <t xml:space="preserve">  5、</t>
    </r>
    <r>
      <rPr>
        <sz val="10"/>
        <color indexed="8"/>
        <rFont val="宋体"/>
        <family val="0"/>
      </rPr>
      <t>国有资本经营收入</t>
    </r>
  </si>
  <si>
    <t xml:space="preserve">  6、国有资源有偿使用收入</t>
  </si>
  <si>
    <t xml:space="preserve">  7、其他收入</t>
  </si>
  <si>
    <t>二、政府性基金预算收入</t>
  </si>
  <si>
    <t>三、返还性收入</t>
  </si>
  <si>
    <t>四、一般性转移支付收入</t>
  </si>
  <si>
    <t>五、专项转移性收入</t>
  </si>
  <si>
    <t>六、地方政府债券转贷收入</t>
  </si>
  <si>
    <t>七、调入资金（一般公共预算资金）</t>
  </si>
  <si>
    <t>八、预算稳定调节基金</t>
  </si>
  <si>
    <t>九、上年结转结余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</si>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</sst>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tabSelected="1" view="pageBreakPreview" zoomScaleSheetLayoutView="100" workbookViewId="0" topLeftCell="A1">
      <pane xSplit="2" ySplit="8" topLeftCell="C9" activePane="bottomRight" state="frozen"/>
      <selection pane="bottomRight" activeCell="E10" sqref="E10"/>
    </sheetView>
  </sheetViews>
  <sheetFormatPr defaultColWidth="9.00390625" defaultRowHeight="15" customHeight="1"/>
  <cols>
    <col min="1" max="1" width="31.375" style="7" customWidth="1"/>
    <col min="2" max="4" width="12.375" style="7" customWidth="1"/>
    <col min="5" max="5" width="11.625" style="7" customWidth="1"/>
    <col min="6" max="6" width="15.75390625" style="7" customWidth="1"/>
    <col min="7" max="7" width="17.25390625" style="1" hidden="1" customWidth="1"/>
    <col min="8" max="8" width="9.00390625" style="1" hidden="1" customWidth="1"/>
    <col min="9" max="9" width="9.00390625" style="8" hidden="1" customWidth="1"/>
    <col min="10" max="251" width="9.00390625" style="1" customWidth="1"/>
    <col min="252" max="16384" width="9.00390625" style="1" customWidth="1"/>
  </cols>
  <sheetData>
    <row r="1" spans="1:9" s="1" customFormat="1" ht="30" customHeight="1">
      <c r="A1" s="9" t="s">
        <v>0</v>
      </c>
      <c r="B1" s="7"/>
      <c r="C1" s="7"/>
      <c r="D1" s="7"/>
      <c r="E1" s="7"/>
      <c r="F1" s="7"/>
      <c r="I1" s="8"/>
    </row>
    <row r="2" spans="1:9" s="1" customFormat="1" ht="23.25" customHeight="1">
      <c r="A2" s="10" t="s">
        <v>1</v>
      </c>
      <c r="B2" s="10"/>
      <c r="C2" s="10"/>
      <c r="D2" s="10"/>
      <c r="E2" s="10"/>
      <c r="F2" s="10"/>
      <c r="I2" s="8"/>
    </row>
    <row r="3" spans="1:9" s="2" customFormat="1" ht="16.5" customHeight="1">
      <c r="A3" s="11"/>
      <c r="B3" s="12"/>
      <c r="C3" s="12"/>
      <c r="D3" s="12"/>
      <c r="E3" s="12"/>
      <c r="F3" s="13" t="s">
        <v>2</v>
      </c>
      <c r="I3" s="39"/>
    </row>
    <row r="4" spans="1:9" s="3" customFormat="1" ht="21" customHeight="1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I4" s="40"/>
    </row>
    <row r="5" spans="1:9" s="3" customFormat="1" ht="21" customHeight="1">
      <c r="A5" s="17"/>
      <c r="B5" s="17"/>
      <c r="C5" s="18"/>
      <c r="D5" s="17"/>
      <c r="E5" s="17"/>
      <c r="F5" s="16"/>
      <c r="G5" s="3" t="s">
        <v>9</v>
      </c>
      <c r="H5" s="3" t="s">
        <v>10</v>
      </c>
      <c r="I5" s="40" t="s">
        <v>11</v>
      </c>
    </row>
    <row r="6" spans="1:251" s="4" customFormat="1" ht="21" customHeight="1">
      <c r="A6" s="19" t="s">
        <v>12</v>
      </c>
      <c r="B6" s="20">
        <f>B7+B8</f>
        <v>280005</v>
      </c>
      <c r="C6" s="20">
        <f>D6-E6</f>
        <v>240268</v>
      </c>
      <c r="D6" s="20">
        <f>D7+D8</f>
        <v>435170</v>
      </c>
      <c r="E6" s="20">
        <f>E7+E8</f>
        <v>194902</v>
      </c>
      <c r="F6" s="21">
        <f aca="true" t="shared" si="0" ref="F6:F19">C6/B6*100</f>
        <v>85.80846770593382</v>
      </c>
      <c r="G6" s="22">
        <v>265479</v>
      </c>
      <c r="H6" s="22">
        <f>C6-G6</f>
        <v>-25211</v>
      </c>
      <c r="I6" s="41">
        <f>H6/G6*100</f>
        <v>-9.496419679145998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s="4" customFormat="1" ht="21" customHeight="1">
      <c r="A7" s="19" t="s">
        <v>13</v>
      </c>
      <c r="B7" s="20">
        <v>141022</v>
      </c>
      <c r="C7" s="20">
        <f aca="true" t="shared" si="1" ref="C7:C33">D7-E7</f>
        <v>139615</v>
      </c>
      <c r="D7" s="23">
        <v>287165</v>
      </c>
      <c r="E7" s="20">
        <v>147550</v>
      </c>
      <c r="F7" s="21">
        <f t="shared" si="0"/>
        <v>99.00228333167874</v>
      </c>
      <c r="G7" s="22">
        <v>130913</v>
      </c>
      <c r="H7" s="22">
        <f aca="true" t="shared" si="2" ref="H7:H33">C7-G7</f>
        <v>8702</v>
      </c>
      <c r="I7" s="41">
        <f aca="true" t="shared" si="3" ref="I7:I33">H7/G7*100</f>
        <v>6.647162619449558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s="4" customFormat="1" ht="21" customHeight="1">
      <c r="A8" s="19" t="s">
        <v>14</v>
      </c>
      <c r="B8" s="20">
        <f>SUM(B9:B11,B21:B24)</f>
        <v>138983</v>
      </c>
      <c r="C8" s="20">
        <f t="shared" si="1"/>
        <v>100653</v>
      </c>
      <c r="D8" s="20">
        <v>148005</v>
      </c>
      <c r="E8" s="20">
        <v>47352</v>
      </c>
      <c r="F8" s="21">
        <f t="shared" si="0"/>
        <v>72.42108747112957</v>
      </c>
      <c r="G8" s="22">
        <v>134566</v>
      </c>
      <c r="H8" s="22">
        <f t="shared" si="2"/>
        <v>-33913</v>
      </c>
      <c r="I8" s="41">
        <f t="shared" si="3"/>
        <v>-25.20175973128428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s="4" customFormat="1" ht="21" customHeight="1">
      <c r="A9" s="19" t="s">
        <v>15</v>
      </c>
      <c r="B9" s="20">
        <v>14764</v>
      </c>
      <c r="C9" s="20">
        <f t="shared" si="1"/>
        <v>15974</v>
      </c>
      <c r="D9" s="24">
        <v>15974</v>
      </c>
      <c r="E9" s="20"/>
      <c r="F9" s="21">
        <f t="shared" si="0"/>
        <v>108.19561094554322</v>
      </c>
      <c r="G9" s="22">
        <v>12849</v>
      </c>
      <c r="H9" s="22">
        <f t="shared" si="2"/>
        <v>3125</v>
      </c>
      <c r="I9" s="41">
        <f t="shared" si="3"/>
        <v>24.320958829480894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 s="4" customFormat="1" ht="21" customHeight="1">
      <c r="A10" s="19" t="s">
        <v>16</v>
      </c>
      <c r="B10" s="24">
        <v>11139</v>
      </c>
      <c r="C10" s="20">
        <f t="shared" si="1"/>
        <v>23164</v>
      </c>
      <c r="D10" s="24">
        <v>23164</v>
      </c>
      <c r="E10" s="20"/>
      <c r="F10" s="21">
        <f t="shared" si="0"/>
        <v>207.95403537121823</v>
      </c>
      <c r="G10" s="22">
        <v>11439</v>
      </c>
      <c r="H10" s="22">
        <f t="shared" si="2"/>
        <v>11725</v>
      </c>
      <c r="I10" s="41">
        <f t="shared" si="3"/>
        <v>102.50021855057261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s="4" customFormat="1" ht="21" customHeight="1">
      <c r="A11" s="19" t="s">
        <v>17</v>
      </c>
      <c r="B11" s="20">
        <v>36158</v>
      </c>
      <c r="C11" s="20">
        <f t="shared" si="1"/>
        <v>26904</v>
      </c>
      <c r="D11" s="20">
        <v>30653</v>
      </c>
      <c r="E11" s="20">
        <f ca="1">SUM(E12:E12:E20)</f>
        <v>3749</v>
      </c>
      <c r="F11" s="21">
        <f t="shared" si="0"/>
        <v>74.40677028596714</v>
      </c>
      <c r="G11" s="22">
        <v>17613</v>
      </c>
      <c r="H11" s="22">
        <f t="shared" si="2"/>
        <v>9291</v>
      </c>
      <c r="I11" s="41">
        <f t="shared" si="3"/>
        <v>52.75080906148867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s="4" customFormat="1" ht="21" customHeight="1">
      <c r="A12" s="19" t="s">
        <v>18</v>
      </c>
      <c r="B12" s="20">
        <v>10000</v>
      </c>
      <c r="C12" s="20">
        <f t="shared" si="1"/>
        <v>9113</v>
      </c>
      <c r="D12" s="25">
        <v>11606</v>
      </c>
      <c r="E12" s="26">
        <v>2493</v>
      </c>
      <c r="F12" s="21">
        <f t="shared" si="0"/>
        <v>91.13</v>
      </c>
      <c r="G12" s="22">
        <v>5442</v>
      </c>
      <c r="H12" s="22">
        <f t="shared" si="2"/>
        <v>3671</v>
      </c>
      <c r="I12" s="41">
        <f t="shared" si="3"/>
        <v>67.45681734656377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251" s="4" customFormat="1" ht="21.75" customHeight="1">
      <c r="A13" s="19" t="s">
        <v>19</v>
      </c>
      <c r="B13" s="20">
        <v>-1018</v>
      </c>
      <c r="C13" s="20">
        <f t="shared" si="1"/>
        <v>-697</v>
      </c>
      <c r="D13" s="25">
        <v>-697</v>
      </c>
      <c r="E13" s="26"/>
      <c r="F13" s="21">
        <f t="shared" si="0"/>
        <v>68.46758349705304</v>
      </c>
      <c r="G13" s="22">
        <v>-1018</v>
      </c>
      <c r="H13" s="22">
        <f t="shared" si="2"/>
        <v>321</v>
      </c>
      <c r="I13" s="41">
        <f t="shared" si="3"/>
        <v>-31.53241650294695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</row>
    <row r="14" spans="1:251" s="4" customFormat="1" ht="21.75" customHeight="1">
      <c r="A14" s="27" t="s">
        <v>20</v>
      </c>
      <c r="B14" s="20">
        <v>92</v>
      </c>
      <c r="C14" s="20">
        <f t="shared" si="1"/>
        <v>15</v>
      </c>
      <c r="D14" s="25">
        <v>15</v>
      </c>
      <c r="E14" s="26"/>
      <c r="F14" s="21">
        <f t="shared" si="0"/>
        <v>16.304347826086957</v>
      </c>
      <c r="G14" s="22">
        <v>92</v>
      </c>
      <c r="H14" s="22">
        <f t="shared" si="2"/>
        <v>-77</v>
      </c>
      <c r="I14" s="41">
        <f t="shared" si="3"/>
        <v>-83.69565217391305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s="4" customFormat="1" ht="21.75" customHeight="1">
      <c r="A15" s="27" t="s">
        <v>21</v>
      </c>
      <c r="B15" s="20">
        <v>6400</v>
      </c>
      <c r="C15" s="20">
        <f t="shared" si="1"/>
        <v>4374</v>
      </c>
      <c r="D15" s="25">
        <v>5630</v>
      </c>
      <c r="E15" s="26">
        <v>1256</v>
      </c>
      <c r="F15" s="21">
        <f t="shared" si="0"/>
        <v>68.34375</v>
      </c>
      <c r="G15" s="22">
        <v>3971</v>
      </c>
      <c r="H15" s="22">
        <f t="shared" si="2"/>
        <v>403</v>
      </c>
      <c r="I15" s="41">
        <f t="shared" si="3"/>
        <v>10.148577184588264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</row>
    <row r="16" spans="1:251" s="4" customFormat="1" ht="21.75" customHeight="1">
      <c r="A16" s="27" t="s">
        <v>22</v>
      </c>
      <c r="B16" s="20">
        <v>5000</v>
      </c>
      <c r="C16" s="20">
        <f t="shared" si="1"/>
        <v>3936</v>
      </c>
      <c r="D16" s="25">
        <v>3936</v>
      </c>
      <c r="E16" s="26"/>
      <c r="F16" s="21">
        <f t="shared" si="0"/>
        <v>78.72</v>
      </c>
      <c r="G16" s="22">
        <v>559</v>
      </c>
      <c r="H16" s="22">
        <f t="shared" si="2"/>
        <v>3377</v>
      </c>
      <c r="I16" s="41">
        <f t="shared" si="3"/>
        <v>604.1144901610018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</row>
    <row r="17" spans="1:251" s="4" customFormat="1" ht="21.75" customHeight="1">
      <c r="A17" s="27" t="s">
        <v>23</v>
      </c>
      <c r="B17" s="20">
        <v>8000</v>
      </c>
      <c r="C17" s="20">
        <f t="shared" si="1"/>
        <v>5510</v>
      </c>
      <c r="D17" s="25">
        <v>5510</v>
      </c>
      <c r="E17" s="26"/>
      <c r="F17" s="21">
        <f t="shared" si="0"/>
        <v>68.875</v>
      </c>
      <c r="G17" s="22">
        <v>782</v>
      </c>
      <c r="H17" s="22">
        <f t="shared" si="2"/>
        <v>4728</v>
      </c>
      <c r="I17" s="41">
        <f t="shared" si="3"/>
        <v>604.6035805626598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spans="1:251" s="4" customFormat="1" ht="21.75" customHeight="1">
      <c r="A18" s="27" t="s">
        <v>24</v>
      </c>
      <c r="B18" s="20">
        <v>6000</v>
      </c>
      <c r="C18" s="20">
        <f t="shared" si="1"/>
        <v>3297</v>
      </c>
      <c r="D18" s="25">
        <v>3297</v>
      </c>
      <c r="E18" s="26">
        <v>0</v>
      </c>
      <c r="F18" s="21">
        <f t="shared" si="0"/>
        <v>54.949999999999996</v>
      </c>
      <c r="G18" s="22">
        <v>6101</v>
      </c>
      <c r="H18" s="22">
        <f t="shared" si="2"/>
        <v>-2804</v>
      </c>
      <c r="I18" s="41">
        <f t="shared" si="3"/>
        <v>-45.95967874118997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251" s="4" customFormat="1" ht="21.75" customHeight="1">
      <c r="A19" s="28" t="s">
        <v>25</v>
      </c>
      <c r="B19" s="20">
        <v>666</v>
      </c>
      <c r="C19" s="20">
        <f t="shared" si="1"/>
        <v>659</v>
      </c>
      <c r="D19" s="25">
        <v>659</v>
      </c>
      <c r="E19" s="26">
        <v>0</v>
      </c>
      <c r="F19" s="21">
        <f t="shared" si="0"/>
        <v>98.94894894894894</v>
      </c>
      <c r="G19" s="22">
        <v>666</v>
      </c>
      <c r="H19" s="22">
        <f t="shared" si="2"/>
        <v>-7</v>
      </c>
      <c r="I19" s="41">
        <f t="shared" si="3"/>
        <v>-1.0510510510510511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</row>
    <row r="20" spans="1:251" s="4" customFormat="1" ht="21.75" customHeight="1">
      <c r="A20" s="28" t="s">
        <v>26</v>
      </c>
      <c r="B20" s="20"/>
      <c r="C20" s="20"/>
      <c r="D20" s="29">
        <v>0</v>
      </c>
      <c r="E20" s="26">
        <v>0</v>
      </c>
      <c r="F20" s="21"/>
      <c r="G20" s="22">
        <v>0</v>
      </c>
      <c r="H20" s="22">
        <f t="shared" si="2"/>
        <v>0</v>
      </c>
      <c r="I20" s="41" t="e">
        <f t="shared" si="3"/>
        <v>#DIV/0!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</row>
    <row r="21" spans="1:251" s="4" customFormat="1" ht="21.75" customHeight="1">
      <c r="A21" s="28" t="s">
        <v>27</v>
      </c>
      <c r="B21" s="20">
        <v>91</v>
      </c>
      <c r="C21" s="20">
        <f t="shared" si="1"/>
        <v>84</v>
      </c>
      <c r="D21" s="25">
        <v>84</v>
      </c>
      <c r="E21" s="26">
        <v>0</v>
      </c>
      <c r="F21" s="21">
        <f aca="true" t="shared" si="4" ref="F21:F29">C21/B21*100</f>
        <v>92.3076923076923</v>
      </c>
      <c r="G21" s="22">
        <v>91</v>
      </c>
      <c r="H21" s="22">
        <f t="shared" si="2"/>
        <v>-7</v>
      </c>
      <c r="I21" s="41">
        <f t="shared" si="3"/>
        <v>-7.6923076923076925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</row>
    <row r="22" spans="1:251" s="4" customFormat="1" ht="21.75" customHeight="1">
      <c r="A22" s="19" t="s">
        <v>28</v>
      </c>
      <c r="B22" s="30"/>
      <c r="C22" s="20"/>
      <c r="D22" s="24"/>
      <c r="E22" s="26">
        <v>0</v>
      </c>
      <c r="F22" s="21"/>
      <c r="G22" s="22">
        <v>0</v>
      </c>
      <c r="H22" s="22">
        <f t="shared" si="2"/>
        <v>0</v>
      </c>
      <c r="I22" s="41" t="e">
        <f t="shared" si="3"/>
        <v>#DIV/0!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</row>
    <row r="23" spans="1:251" s="4" customFormat="1" ht="21.75" customHeight="1">
      <c r="A23" s="19" t="s">
        <v>29</v>
      </c>
      <c r="B23" s="30">
        <v>60000</v>
      </c>
      <c r="C23" s="20">
        <f t="shared" si="1"/>
        <v>24306</v>
      </c>
      <c r="D23" s="24">
        <v>66999</v>
      </c>
      <c r="E23" s="26">
        <v>42693</v>
      </c>
      <c r="F23" s="21">
        <f t="shared" si="4"/>
        <v>40.510000000000005</v>
      </c>
      <c r="G23" s="22">
        <v>53565</v>
      </c>
      <c r="H23" s="22">
        <f t="shared" si="2"/>
        <v>-29259</v>
      </c>
      <c r="I23" s="41">
        <f t="shared" si="3"/>
        <v>-54.62335480257631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</row>
    <row r="24" spans="1:251" s="4" customFormat="1" ht="18.75" customHeight="1">
      <c r="A24" s="19" t="s">
        <v>30</v>
      </c>
      <c r="B24" s="30">
        <v>16831</v>
      </c>
      <c r="C24" s="20">
        <f t="shared" si="1"/>
        <v>10221</v>
      </c>
      <c r="D24" s="24">
        <v>11131</v>
      </c>
      <c r="E24" s="26">
        <v>910</v>
      </c>
      <c r="F24" s="21">
        <f t="shared" si="4"/>
        <v>60.727229516962744</v>
      </c>
      <c r="G24" s="22">
        <v>39010</v>
      </c>
      <c r="H24" s="22">
        <f t="shared" si="2"/>
        <v>-28789</v>
      </c>
      <c r="I24" s="41">
        <f t="shared" si="3"/>
        <v>-73.79902589079722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</row>
    <row r="25" spans="1:251" s="4" customFormat="1" ht="21" customHeight="1">
      <c r="A25" s="19" t="s">
        <v>31</v>
      </c>
      <c r="B25" s="20">
        <v>347620</v>
      </c>
      <c r="C25" s="20">
        <f t="shared" si="1"/>
        <v>232392</v>
      </c>
      <c r="D25" s="29">
        <v>424420</v>
      </c>
      <c r="E25" s="26">
        <v>192028</v>
      </c>
      <c r="F25" s="21">
        <f t="shared" si="4"/>
        <v>66.85230999367126</v>
      </c>
      <c r="G25" s="22">
        <v>320739</v>
      </c>
      <c r="H25" s="22">
        <f t="shared" si="2"/>
        <v>-88347</v>
      </c>
      <c r="I25" s="41">
        <f t="shared" si="3"/>
        <v>-27.544826167070426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</row>
    <row r="26" spans="1:251" s="4" customFormat="1" ht="21" customHeight="1">
      <c r="A26" s="31" t="s">
        <v>32</v>
      </c>
      <c r="B26" s="26">
        <v>24940</v>
      </c>
      <c r="C26" s="20">
        <f t="shared" si="1"/>
        <v>24940</v>
      </c>
      <c r="D26" s="26">
        <v>24940</v>
      </c>
      <c r="E26" s="26">
        <v>0</v>
      </c>
      <c r="F26" s="21">
        <f t="shared" si="4"/>
        <v>100</v>
      </c>
      <c r="G26" s="22">
        <v>24940</v>
      </c>
      <c r="H26" s="22">
        <f t="shared" si="2"/>
        <v>0</v>
      </c>
      <c r="I26" s="41">
        <f t="shared" si="3"/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</row>
    <row r="27" spans="1:251" s="4" customFormat="1" ht="21" customHeight="1">
      <c r="A27" s="19" t="s">
        <v>33</v>
      </c>
      <c r="B27" s="32">
        <v>38065</v>
      </c>
      <c r="C27" s="20">
        <f t="shared" si="1"/>
        <v>78988</v>
      </c>
      <c r="D27" s="20">
        <v>78988</v>
      </c>
      <c r="E27" s="26">
        <v>0</v>
      </c>
      <c r="F27" s="21">
        <f t="shared" si="4"/>
        <v>207.50820964140289</v>
      </c>
      <c r="G27" s="22">
        <v>41362</v>
      </c>
      <c r="H27" s="22">
        <f t="shared" si="2"/>
        <v>37626</v>
      </c>
      <c r="I27" s="41">
        <f t="shared" si="3"/>
        <v>90.9675547604081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</row>
    <row r="28" spans="1:251" s="5" customFormat="1" ht="21" customHeight="1">
      <c r="A28" s="19" t="s">
        <v>34</v>
      </c>
      <c r="B28" s="20">
        <v>40449</v>
      </c>
      <c r="C28" s="20">
        <f t="shared" si="1"/>
        <v>130437</v>
      </c>
      <c r="D28" s="33">
        <v>164437</v>
      </c>
      <c r="E28" s="20">
        <v>34000</v>
      </c>
      <c r="F28" s="21">
        <f t="shared" si="4"/>
        <v>322.4727434547208</v>
      </c>
      <c r="G28" s="22">
        <v>90574</v>
      </c>
      <c r="H28" s="22">
        <f t="shared" si="2"/>
        <v>39863</v>
      </c>
      <c r="I28" s="41">
        <f t="shared" si="3"/>
        <v>44.01152648662971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</row>
    <row r="29" spans="1:251" s="4" customFormat="1" ht="21" customHeight="1">
      <c r="A29" s="19" t="s">
        <v>35</v>
      </c>
      <c r="B29" s="30">
        <v>156564</v>
      </c>
      <c r="C29" s="20">
        <f t="shared" si="1"/>
        <v>103109</v>
      </c>
      <c r="D29" s="20">
        <v>171560</v>
      </c>
      <c r="E29" s="30">
        <v>68451</v>
      </c>
      <c r="F29" s="21">
        <f t="shared" si="4"/>
        <v>65.85741294294985</v>
      </c>
      <c r="G29" s="22">
        <v>196638</v>
      </c>
      <c r="H29" s="22">
        <f t="shared" si="2"/>
        <v>-93529</v>
      </c>
      <c r="I29" s="41">
        <f t="shared" si="3"/>
        <v>-47.56405170923219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</row>
    <row r="30" spans="1:251" s="4" customFormat="1" ht="21" customHeight="1">
      <c r="A30" s="19" t="s">
        <v>36</v>
      </c>
      <c r="B30" s="30"/>
      <c r="C30" s="20">
        <f t="shared" si="1"/>
        <v>20091</v>
      </c>
      <c r="D30" s="20">
        <v>20091</v>
      </c>
      <c r="E30" s="30">
        <v>0</v>
      </c>
      <c r="F30" s="21"/>
      <c r="G30" s="22">
        <v>90027</v>
      </c>
      <c r="H30" s="22">
        <f t="shared" si="2"/>
        <v>-69936</v>
      </c>
      <c r="I30" s="41">
        <f t="shared" si="3"/>
        <v>-77.68336165816922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</row>
    <row r="31" spans="1:251" s="4" customFormat="1" ht="21" customHeight="1">
      <c r="A31" s="19" t="s">
        <v>37</v>
      </c>
      <c r="B31" s="30">
        <v>17023</v>
      </c>
      <c r="C31" s="20">
        <f t="shared" si="1"/>
        <v>17282</v>
      </c>
      <c r="D31" s="20">
        <v>17282</v>
      </c>
      <c r="E31" s="30">
        <v>0</v>
      </c>
      <c r="F31" s="21">
        <f aca="true" t="shared" si="5" ref="F31:F33">C31/B31*100</f>
        <v>101.5214709510662</v>
      </c>
      <c r="G31" s="22">
        <v>22565</v>
      </c>
      <c r="H31" s="22">
        <f t="shared" si="2"/>
        <v>-5283</v>
      </c>
      <c r="I31" s="41">
        <f t="shared" si="3"/>
        <v>-23.4123642809661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</row>
    <row r="32" spans="1:251" s="4" customFormat="1" ht="24.75" customHeight="1">
      <c r="A32" s="19" t="s">
        <v>38</v>
      </c>
      <c r="B32" s="20">
        <v>31623</v>
      </c>
      <c r="C32" s="20">
        <f t="shared" si="1"/>
        <v>31521</v>
      </c>
      <c r="D32" s="33">
        <v>31521</v>
      </c>
      <c r="E32" s="20">
        <v>0</v>
      </c>
      <c r="F32" s="21">
        <f t="shared" si="5"/>
        <v>99.67744995730955</v>
      </c>
      <c r="G32" s="22">
        <v>75011</v>
      </c>
      <c r="H32" s="22">
        <f t="shared" si="2"/>
        <v>-43490</v>
      </c>
      <c r="I32" s="41">
        <f t="shared" si="3"/>
        <v>-57.97816320273027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</row>
    <row r="33" spans="1:251" s="6" customFormat="1" ht="24" customHeight="1">
      <c r="A33" s="34" t="s">
        <v>39</v>
      </c>
      <c r="B33" s="35">
        <f>B32+B31+B30+B29+B28+B27+B26+B25+B6</f>
        <v>936289</v>
      </c>
      <c r="C33" s="35">
        <f t="shared" si="1"/>
        <v>879028</v>
      </c>
      <c r="D33" s="35">
        <f>D32+D31+D30+D29+D28+D27+D26+D25+D6</f>
        <v>1368409</v>
      </c>
      <c r="E33" s="35">
        <f>E32+E31+E29+E28+E27+E26+E25+E6</f>
        <v>489381</v>
      </c>
      <c r="F33" s="36">
        <f t="shared" si="5"/>
        <v>93.8842600949066</v>
      </c>
      <c r="G33" s="22">
        <v>1127335</v>
      </c>
      <c r="H33" s="22">
        <f t="shared" si="2"/>
        <v>-248307</v>
      </c>
      <c r="I33" s="41">
        <f t="shared" si="3"/>
        <v>-22.02601711115152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</row>
    <row r="34" spans="1:9" s="1" customFormat="1" ht="24.75" customHeight="1">
      <c r="A34" s="37"/>
      <c r="B34" s="7"/>
      <c r="C34" s="7"/>
      <c r="D34" s="7"/>
      <c r="E34" s="7"/>
      <c r="F34" s="38"/>
      <c r="I34" s="8"/>
    </row>
    <row r="35" spans="1:9" s="1" customFormat="1" ht="15" customHeight="1">
      <c r="A35" s="7"/>
      <c r="B35" s="7"/>
      <c r="C35" s="7"/>
      <c r="D35" s="7"/>
      <c r="E35" s="7"/>
      <c r="F35" s="38"/>
      <c r="I35" s="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6" right="0.36" top="0.61" bottom="0.61" header="0.5" footer="0.5"/>
  <pageSetup firstPageNumber="13" useFirstPageNumber="1" fitToHeight="1" fitToWidth="1" horizontalDpi="600" verticalDpi="600" orientation="portrait" paperSize="9" scale="94"/>
  <headerFooter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2017-01-10T08:19:08Z</cp:lastPrinted>
  <dcterms:created xsi:type="dcterms:W3CDTF">1996-12-17T01:32:42Z</dcterms:created>
  <dcterms:modified xsi:type="dcterms:W3CDTF">2021-06-29T09:41:17Z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